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41. Treinamentos\"/>
    </mc:Choice>
  </mc:AlternateContent>
  <xr:revisionPtr revIDLastSave="0" documentId="13_ncr:1_{FC826C6B-4BFE-4169-9B34-63EA51495E4D}" xr6:coauthVersionLast="47" xr6:coauthVersionMax="47" xr10:uidLastSave="{00000000-0000-0000-0000-000000000000}"/>
  <workbookProtection workbookAlgorithmName="SHA-512" workbookHashValue="thp8PxbNobKUvfTyN317aCuU8vDSIn0Zp0r5cCXRqJhslvW22WO1T9ggwiZxgEOwQfXGr5OUulVSLIWsKgX7Ww==" workbookSaltValue="jKvwrZrjpw24UcsOiiaKJw==" workbookSpinCount="100000" lockStructure="1"/>
  <bookViews>
    <workbookView xWindow="-120" yWindow="-120" windowWidth="29040" windowHeight="15720" xr2:uid="{00000000-000D-0000-FFFF-FFFF00000000}"/>
  </bookViews>
  <sheets>
    <sheet name="Tutorial" sheetId="6" r:id="rId1"/>
    <sheet name="AJUDA" sheetId="7" r:id="rId2"/>
    <sheet name="Cadastro de Aluno" sheetId="4" r:id="rId3"/>
    <sheet name="Frequencia" sheetId="2" r:id="rId4"/>
    <sheet name="Controle" sheetId="5" r:id="rId5"/>
  </sheets>
  <definedNames>
    <definedName name="_xlnm._FilterDatabase" localSheetId="2" hidden="1">'Cadastro de Aluno'!$C$4:$K$19</definedName>
    <definedName name="_xlnm._FilterDatabase" localSheetId="4" hidden="1">Controle!$C$7:$W$22</definedName>
    <definedName name="_xlnm._FilterDatabase" localSheetId="3" hidden="1">Frequencia!$C$6:$S$21</definedName>
    <definedName name="cont" localSheetId="1">COUNT(dados)</definedName>
    <definedName name="cont">COUNT(dados)</definedName>
    <definedName name="pass">COUNTA('Cadastro de Aluno'!$C:$C)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2" l="1"/>
  <c r="D6" i="2"/>
  <c r="I9" i="5" l="1"/>
  <c r="I10" i="5"/>
  <c r="J9" i="5"/>
  <c r="J10" i="5"/>
  <c r="J8" i="5"/>
  <c r="I8" i="5"/>
  <c r="C10" i="5"/>
  <c r="C9" i="5"/>
  <c r="C8" i="5"/>
  <c r="D8" i="5" l="1"/>
  <c r="K8" i="5" a="1"/>
  <c r="K8" i="5" s="1"/>
  <c r="D9" i="5"/>
  <c r="O9" i="5" s="1"/>
  <c r="K9" i="5" a="1"/>
  <c r="K9" i="5" s="1"/>
  <c r="D10" i="5"/>
  <c r="K10" i="5" a="1"/>
  <c r="K10" i="5" s="1"/>
  <c r="O10" i="5"/>
  <c r="O8" i="5"/>
  <c r="F5" i="2"/>
  <c r="G5" i="2"/>
  <c r="H5" i="2"/>
  <c r="I5" i="2"/>
  <c r="J5" i="2"/>
  <c r="K5" i="2"/>
  <c r="L5" i="2" s="1"/>
  <c r="E5" i="2"/>
  <c r="E6" i="2"/>
  <c r="F6" i="2" s="1"/>
  <c r="G6" i="2" s="1"/>
  <c r="H6" i="2" s="1"/>
  <c r="I6" i="2" s="1"/>
  <c r="J6" i="2" s="1"/>
  <c r="K6" i="2" s="1"/>
  <c r="L6" i="2" s="1"/>
  <c r="M6" i="2" s="1"/>
  <c r="C8" i="2"/>
  <c r="C9" i="2"/>
  <c r="C7" i="2"/>
  <c r="P9" i="5" l="1"/>
  <c r="Q9" i="5" s="1"/>
  <c r="P10" i="5"/>
  <c r="Q10" i="5" s="1"/>
  <c r="P8" i="5"/>
  <c r="Q8" i="5" s="1"/>
  <c r="M5" i="2"/>
  <c r="Q4" i="5" l="1"/>
  <c r="P4" i="5"/>
  <c r="S21" i="5"/>
  <c r="T21" i="5" s="1"/>
  <c r="S16" i="5"/>
  <c r="T16" i="5" s="1"/>
  <c r="S17" i="5"/>
  <c r="T17" i="5" s="1"/>
  <c r="S15" i="5"/>
  <c r="T15" i="5" s="1"/>
  <c r="S19" i="5"/>
  <c r="T19" i="5" s="1"/>
  <c r="S18" i="5"/>
  <c r="T18" i="5" s="1"/>
  <c r="S22" i="5"/>
  <c r="T22" i="5" s="1"/>
  <c r="S20" i="5"/>
  <c r="T20" i="5" s="1"/>
  <c r="S14" i="5"/>
  <c r="T14" i="5" s="1"/>
  <c r="S13" i="5"/>
  <c r="T13" i="5" s="1"/>
  <c r="S10" i="5"/>
  <c r="T10" i="5" s="1"/>
  <c r="S8" i="5"/>
  <c r="T8" i="5" s="1"/>
  <c r="S9" i="5"/>
  <c r="T9" i="5" s="1"/>
  <c r="S11" i="5"/>
  <c r="T11" i="5" s="1"/>
  <c r="S12" i="5"/>
  <c r="T12" i="5" s="1"/>
  <c r="L9" i="5" l="1" a="1"/>
  <c r="L9" i="5" s="1"/>
  <c r="L10" i="5" a="1"/>
  <c r="L10" i="5" s="1"/>
  <c r="L8" i="5" a="1"/>
  <c r="L8" i="5" s="1"/>
  <c r="O4" i="5"/>
  <c r="S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<sst xmlns="http://schemas.openxmlformats.org/spreadsheetml/2006/main" count="66" uniqueCount="58">
  <si>
    <t>(selecione)</t>
  </si>
  <si>
    <t>Nome</t>
  </si>
  <si>
    <t>Status</t>
  </si>
  <si>
    <t>Telefone</t>
  </si>
  <si>
    <t>Email</t>
  </si>
  <si>
    <t>(campo disponível 01)</t>
  </si>
  <si>
    <t>(campo disponível 02)</t>
  </si>
  <si>
    <t>(campo disponível 03)</t>
  </si>
  <si>
    <t>Observações</t>
  </si>
  <si>
    <t>CPF</t>
  </si>
  <si>
    <t>3</t>
  </si>
  <si>
    <t>Aluno</t>
  </si>
  <si>
    <t>1</t>
  </si>
  <si>
    <t>Frequencia</t>
  </si>
  <si>
    <t>(automático)</t>
  </si>
  <si>
    <t>Nota 1</t>
  </si>
  <si>
    <t>Nota 2</t>
  </si>
  <si>
    <t>Nota 3</t>
  </si>
  <si>
    <t>Nota 4</t>
  </si>
  <si>
    <t>Observação</t>
  </si>
  <si>
    <t>(criar)</t>
  </si>
  <si>
    <t>Ranking</t>
  </si>
  <si>
    <t>Média Normal</t>
  </si>
  <si>
    <t>Customizada</t>
  </si>
  <si>
    <t>NOTAFINAL</t>
  </si>
  <si>
    <t>freq</t>
  </si>
  <si>
    <t>nota final desempate</t>
  </si>
  <si>
    <t>Situação</t>
  </si>
  <si>
    <t>classificação</t>
  </si>
  <si>
    <t>2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</si>
  <si>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</si>
  <si>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</si>
  <si>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</si>
  <si>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</si>
  <si>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</si>
  <si>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</si>
  <si>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</si>
  <si>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</si>
  <si>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</si>
  <si>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</si>
  <si>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</si>
  <si>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</si>
  <si>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notafinal</t>
  </si>
  <si>
    <t>A</t>
  </si>
  <si>
    <t>R</t>
  </si>
  <si>
    <t>Taxa</t>
  </si>
  <si>
    <t>Data Início:</t>
  </si>
  <si>
    <t>Dias de Treinamento:</t>
  </si>
  <si>
    <t>Pular Final de Semana?</t>
  </si>
  <si>
    <t>Treinamento:</t>
  </si>
  <si>
    <t>Nota Corte:</t>
  </si>
  <si>
    <t>Frequencia Mínima:</t>
  </si>
  <si>
    <t>Método de Cálculo:</t>
  </si>
  <si>
    <t>aluno</t>
  </si>
  <si>
    <t>Acessando pela primeira vez?</t>
  </si>
  <si>
    <t>&gt;</t>
  </si>
  <si>
    <t>Assista o nosso vídeo tutorial para te ajudar a utilizar melhor a nossa planilha.</t>
  </si>
  <si>
    <r>
      <t>Caso apareça alguma das mensagens abaixo no seu Excel, clique no botão "</t>
    </r>
    <r>
      <rPr>
        <b/>
        <sz val="11"/>
        <color rgb="FFFDD692"/>
        <rFont val="Calibri"/>
        <family val="2"/>
        <scheme val="minor"/>
      </rPr>
      <t>Habilitar Edição</t>
    </r>
    <r>
      <rPr>
        <sz val="11"/>
        <color theme="0" tint="-4.9989318521683403E-2"/>
        <rFont val="Calibri"/>
        <family val="2"/>
        <scheme val="minor"/>
      </rPr>
      <t>" ou "</t>
    </r>
    <r>
      <rPr>
        <b/>
        <sz val="11"/>
        <color rgb="FFFDD692"/>
        <rFont val="Calibri"/>
        <family val="2"/>
        <scheme val="minor"/>
      </rPr>
      <t>Habilitar Conteúdo</t>
    </r>
    <r>
      <rPr>
        <sz val="11"/>
        <color theme="0" tint="-4.9989318521683403E-2"/>
        <rFont val="Calibri"/>
        <family val="2"/>
        <scheme val="minor"/>
      </rPr>
      <t>" para permitir que você utilize a planilha.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</si>
</sst>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"/>
    <numFmt numFmtId="165" formatCode="ddd\,\ dd/mmm"/>
    <numFmt numFmtId="166" formatCode="0.000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42B44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41C77E"/>
      <name val="Calibri"/>
      <family val="2"/>
      <scheme val="minor"/>
    </font>
    <font>
      <b/>
      <sz val="12"/>
      <color rgb="FF242B44"/>
      <name val="Calibri"/>
      <family val="2"/>
      <scheme val="minor"/>
    </font>
    <font>
      <sz val="9"/>
      <color rgb="FF41C77E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sz val="11"/>
      <color rgb="FF242B44"/>
      <name val="Calibri"/>
      <family val="2"/>
      <scheme val="minor"/>
    </font>
    <font>
      <b/>
      <sz val="16"/>
      <color theme="0" tint="-4.9989318521683403E-2"/>
      <name val="Calibri"/>
      <family val="2"/>
      <scheme val="minor"/>
    </font>
    <font>
      <b/>
      <sz val="18"/>
      <color theme="0" tint="-4.9989318521683403E-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rgb="FF242B44"/>
      <name val="Calibri"/>
      <family val="2"/>
      <scheme val="minor"/>
    </font>
    <font>
      <b/>
      <sz val="10"/>
      <color rgb="FFF37F87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24"/>
      <color theme="0" tint="-4.9989318521683403E-2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rgb="FFFDD69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242B44"/>
        <bgColor indexed="64"/>
      </patternFill>
    </fill>
    <fill>
      <patternFill patternType="solid">
        <fgColor rgb="FF323B59"/>
        <bgColor indexed="64"/>
      </patternFill>
    </fill>
    <fill>
      <patternFill patternType="solid">
        <fgColor rgb="FF485580"/>
        <bgColor indexed="64"/>
      </patternFill>
    </fill>
    <fill>
      <patternFill patternType="solid">
        <fgColor rgb="FFFDD692"/>
        <bgColor indexed="64"/>
      </patternFill>
    </fill>
    <fill>
      <patternFill patternType="solid">
        <fgColor rgb="FFF37F87"/>
        <bgColor indexed="64"/>
      </patternFill>
    </fill>
    <fill>
      <patternFill patternType="solid">
        <fgColor rgb="FF41C77E"/>
        <bgColor indexed="64"/>
      </patternFill>
    </fill>
    <fill>
      <patternFill patternType="solid">
        <fgColor rgb="FFF5F7FB"/>
        <bgColor indexed="64"/>
      </patternFill>
    </fill>
  </fills>
  <borders count="19">
    <border>
      <left/>
      <right/>
      <top/>
      <bottom/>
      <diagonal/>
    </border>
    <border>
      <left style="medium">
        <color rgb="FF242B44"/>
      </left>
      <right/>
      <top style="medium">
        <color rgb="FF242B44"/>
      </top>
      <bottom style="medium">
        <color rgb="FF242B44"/>
      </bottom>
      <diagonal/>
    </border>
    <border>
      <left style="medium">
        <color rgb="FF242B44"/>
      </left>
      <right style="thick">
        <color rgb="FF242B44"/>
      </right>
      <top/>
      <bottom style="thin">
        <color rgb="FFFDD692"/>
      </bottom>
      <diagonal/>
    </border>
    <border>
      <left style="medium">
        <color rgb="FF242B44"/>
      </left>
      <right style="thick">
        <color rgb="FF242B44"/>
      </right>
      <top style="thin">
        <color rgb="FFFDD692"/>
      </top>
      <bottom style="thin">
        <color rgb="FF242B44"/>
      </bottom>
      <diagonal/>
    </border>
    <border>
      <left style="medium">
        <color rgb="FF242B44"/>
      </left>
      <right/>
      <top/>
      <bottom/>
      <diagonal/>
    </border>
    <border>
      <left/>
      <right style="medium">
        <color rgb="FF242B44"/>
      </right>
      <top style="medium">
        <color rgb="FF242B44"/>
      </top>
      <bottom/>
      <diagonal/>
    </border>
    <border>
      <left/>
      <right style="thin">
        <color rgb="FF323B59"/>
      </right>
      <top style="thin">
        <color rgb="FF323B59"/>
      </top>
      <bottom style="thin">
        <color rgb="FF323B59"/>
      </bottom>
      <diagonal/>
    </border>
    <border>
      <left style="medium">
        <color rgb="FF242B44"/>
      </left>
      <right style="medium">
        <color rgb="FF242B44"/>
      </right>
      <top style="medium">
        <color rgb="FF242B44"/>
      </top>
      <bottom style="medium">
        <color rgb="FF242B44"/>
      </bottom>
      <diagonal/>
    </border>
    <border>
      <left style="thin">
        <color rgb="FF242B44"/>
      </left>
      <right style="thin">
        <color rgb="FF242B44"/>
      </right>
      <top style="thin">
        <color rgb="FF242B44"/>
      </top>
      <bottom style="thin">
        <color rgb="FF242B44"/>
      </bottom>
      <diagonal/>
    </border>
    <border>
      <left style="medium">
        <color rgb="FF242B44"/>
      </left>
      <right/>
      <top style="medium">
        <color rgb="FF242B44"/>
      </top>
      <bottom/>
      <diagonal/>
    </border>
    <border>
      <left style="thick">
        <color rgb="FF242B44"/>
      </left>
      <right/>
      <top style="medium">
        <color rgb="FF242B44"/>
      </top>
      <bottom style="thin">
        <color rgb="FFFDD692"/>
      </bottom>
      <diagonal/>
    </border>
    <border>
      <left/>
      <right style="thick">
        <color rgb="FF242B44"/>
      </right>
      <top style="medium">
        <color rgb="FF242B44"/>
      </top>
      <bottom style="thin">
        <color rgb="FFFDD692"/>
      </bottom>
      <diagonal/>
    </border>
    <border>
      <left style="medium">
        <color rgb="FF242B44"/>
      </left>
      <right style="medium">
        <color rgb="FF242B44"/>
      </right>
      <top style="medium">
        <color rgb="FF242B44"/>
      </top>
      <bottom style="thin">
        <color rgb="FFFDD692"/>
      </bottom>
      <diagonal/>
    </border>
    <border>
      <left/>
      <right style="medium">
        <color rgb="FF242B44"/>
      </right>
      <top style="medium">
        <color rgb="FF242B44"/>
      </top>
      <bottom style="medium">
        <color rgb="FF242B44"/>
      </bottom>
      <diagonal/>
    </border>
    <border>
      <left style="medium">
        <color rgb="FF242B44"/>
      </left>
      <right style="medium">
        <color rgb="FF242B44"/>
      </right>
      <top style="medium">
        <color rgb="FF242B44"/>
      </top>
      <bottom/>
      <diagonal/>
    </border>
    <border>
      <left style="thin">
        <color rgb="FF242B44"/>
      </left>
      <right style="medium">
        <color rgb="FF242B44"/>
      </right>
      <top style="thin">
        <color rgb="FF242B44"/>
      </top>
      <bottom style="thin">
        <color rgb="FF242B44"/>
      </bottom>
      <diagonal/>
    </border>
    <border>
      <left style="medium">
        <color rgb="FF242B44"/>
      </left>
      <right style="medium">
        <color rgb="FF242B44"/>
      </right>
      <top style="thin">
        <color rgb="FF242B44"/>
      </top>
      <bottom style="thin">
        <color rgb="FF242B44"/>
      </bottom>
      <diagonal/>
    </border>
    <border>
      <left style="medium">
        <color rgb="FF242B44"/>
      </left>
      <right style="thin">
        <color rgb="FF242B44"/>
      </right>
      <top style="thin">
        <color rgb="FF242B44"/>
      </top>
      <bottom style="thin">
        <color rgb="FF242B44"/>
      </bottom>
      <diagonal/>
    </border>
    <border>
      <left/>
      <right style="thin">
        <color rgb="FF242B44"/>
      </right>
      <top style="thin">
        <color rgb="FF242B44"/>
      </top>
      <bottom style="thin">
        <color rgb="FF242B4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2" borderId="0" xfId="0" applyFont="1" applyFill="1" applyProtection="1">
      <protection hidden="1"/>
    </xf>
    <xf numFmtId="49" fontId="3" fillId="2" borderId="0" xfId="0" applyNumberFormat="1" applyFont="1" applyFill="1" applyAlignment="1" applyProtection="1">
      <alignment horizontal="left" indent="1"/>
      <protection hidden="1"/>
    </xf>
    <xf numFmtId="49" fontId="4" fillId="2" borderId="0" xfId="0" applyNumberFormat="1" applyFont="1" applyFill="1" applyProtection="1">
      <protection hidden="1"/>
    </xf>
    <xf numFmtId="49" fontId="4" fillId="2" borderId="0" xfId="2" applyNumberFormat="1" applyFont="1" applyFill="1" applyProtection="1">
      <protection hidden="1"/>
    </xf>
    <xf numFmtId="49" fontId="4" fillId="2" borderId="0" xfId="1" applyNumberFormat="1" applyFont="1" applyFill="1" applyProtection="1">
      <protection hidden="1"/>
    </xf>
    <xf numFmtId="0" fontId="4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49" fontId="3" fillId="2" borderId="1" xfId="0" applyNumberFormat="1" applyFont="1" applyFill="1" applyBorder="1" applyAlignment="1" applyProtection="1">
      <alignment horizontal="left" indent="1"/>
      <protection hidden="1"/>
    </xf>
    <xf numFmtId="49" fontId="6" fillId="2" borderId="1" xfId="0" applyNumberFormat="1" applyFont="1" applyFill="1" applyBorder="1" applyAlignment="1" applyProtection="1">
      <alignment horizontal="center"/>
      <protection hidden="1"/>
    </xf>
    <xf numFmtId="49" fontId="4" fillId="2" borderId="1" xfId="0" applyNumberFormat="1" applyFont="1" applyFill="1" applyBorder="1" applyProtection="1">
      <protection hidden="1"/>
    </xf>
    <xf numFmtId="0" fontId="7" fillId="2" borderId="0" xfId="0" applyFont="1" applyFill="1" applyProtection="1">
      <protection hidden="1"/>
    </xf>
    <xf numFmtId="0" fontId="9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10" fillId="2" borderId="0" xfId="0" applyFont="1" applyFill="1" applyAlignment="1" applyProtection="1">
      <alignment horizontal="right" vertical="center" indent="1"/>
      <protection hidden="1"/>
    </xf>
    <xf numFmtId="49" fontId="11" fillId="4" borderId="3" xfId="0" applyNumberFormat="1" applyFont="1" applyFill="1" applyBorder="1" applyAlignment="1" applyProtection="1">
      <alignment horizontal="left" vertical="center" indent="1"/>
      <protection locked="0"/>
    </xf>
    <xf numFmtId="49" fontId="12" fillId="4" borderId="3" xfId="0" applyNumberFormat="1" applyFont="1" applyFill="1" applyBorder="1" applyAlignment="1" applyProtection="1">
      <alignment horizontal="center" vertical="center"/>
      <protection locked="0"/>
    </xf>
    <xf numFmtId="49" fontId="12" fillId="4" borderId="3" xfId="2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49" fontId="4" fillId="2" borderId="4" xfId="0" applyNumberFormat="1" applyFont="1" applyFill="1" applyBorder="1" applyProtection="1">
      <protection hidden="1"/>
    </xf>
    <xf numFmtId="49" fontId="16" fillId="2" borderId="4" xfId="0" applyNumberFormat="1" applyFont="1" applyFill="1" applyBorder="1" applyAlignment="1" applyProtection="1">
      <alignment horizontal="center" vertical="center"/>
      <protection hidden="1"/>
    </xf>
    <xf numFmtId="1" fontId="13" fillId="2" borderId="4" xfId="0" applyNumberFormat="1" applyFont="1" applyFill="1" applyBorder="1" applyAlignment="1" applyProtection="1">
      <alignment horizontal="center"/>
      <protection hidden="1"/>
    </xf>
    <xf numFmtId="1" fontId="17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5" xfId="0" applyNumberFormat="1" applyFont="1" applyFill="1" applyBorder="1" applyAlignment="1" applyProtection="1">
      <alignment vertical="center"/>
      <protection hidden="1"/>
    </xf>
    <xf numFmtId="2" fontId="21" fillId="2" borderId="4" xfId="0" applyNumberFormat="1" applyFont="1" applyFill="1" applyBorder="1" applyAlignment="1" applyProtection="1">
      <alignment horizontal="center"/>
      <protection hidden="1"/>
    </xf>
    <xf numFmtId="1" fontId="21" fillId="2" borderId="4" xfId="0" applyNumberFormat="1" applyFont="1" applyFill="1" applyBorder="1" applyAlignment="1" applyProtection="1">
      <alignment horizontal="center"/>
      <protection hidden="1"/>
    </xf>
    <xf numFmtId="49" fontId="3" fillId="2" borderId="9" xfId="0" applyNumberFormat="1" applyFont="1" applyFill="1" applyBorder="1" applyAlignment="1" applyProtection="1">
      <alignment horizontal="left" indent="1"/>
      <protection hidden="1"/>
    </xf>
    <xf numFmtId="1" fontId="13" fillId="2" borderId="0" xfId="0" applyNumberFormat="1" applyFont="1" applyFill="1" applyAlignment="1" applyProtection="1">
      <alignment horizontal="center"/>
      <protection hidden="1"/>
    </xf>
    <xf numFmtId="2" fontId="13" fillId="2" borderId="0" xfId="0" applyNumberFormat="1" applyFont="1" applyFill="1" applyAlignment="1" applyProtection="1">
      <alignment horizontal="center"/>
      <protection hidden="1"/>
    </xf>
    <xf numFmtId="164" fontId="20" fillId="3" borderId="12" xfId="2" applyNumberFormat="1" applyFont="1" applyFill="1" applyBorder="1" applyAlignment="1" applyProtection="1">
      <alignment horizontal="center" vertical="center" wrapText="1"/>
      <protection locked="0"/>
    </xf>
    <xf numFmtId="14" fontId="20" fillId="3" borderId="12" xfId="2" applyNumberFormat="1" applyFont="1" applyFill="1" applyBorder="1" applyAlignment="1" applyProtection="1">
      <alignment horizontal="center" vertical="center" wrapText="1"/>
      <protection locked="0"/>
    </xf>
    <xf numFmtId="49" fontId="23" fillId="3" borderId="12" xfId="2" applyNumberFormat="1" applyFont="1" applyFill="1" applyBorder="1" applyAlignment="1" applyProtection="1">
      <alignment horizontal="center" vertical="center" wrapText="1"/>
      <protection locked="0"/>
    </xf>
    <xf numFmtId="1" fontId="23" fillId="3" borderId="12" xfId="2" applyNumberFormat="1" applyFont="1" applyFill="1" applyBorder="1" applyAlignment="1" applyProtection="1">
      <alignment horizontal="center" vertical="center" wrapText="1"/>
      <protection locked="0"/>
    </xf>
    <xf numFmtId="9" fontId="20" fillId="3" borderId="12" xfId="2" applyFont="1" applyFill="1" applyBorder="1" applyAlignment="1" applyProtection="1">
      <alignment horizontal="center" vertical="center" wrapText="1"/>
      <protection locked="0"/>
    </xf>
    <xf numFmtId="1" fontId="17" fillId="2" borderId="13" xfId="0" applyNumberFormat="1" applyFont="1" applyFill="1" applyBorder="1" applyAlignment="1" applyProtection="1">
      <alignment horizontal="center" vertical="center"/>
      <protection hidden="1"/>
    </xf>
    <xf numFmtId="164" fontId="20" fillId="3" borderId="8" xfId="2" applyNumberFormat="1" applyFont="1" applyFill="1" applyBorder="1" applyAlignment="1" applyProtection="1">
      <alignment horizontal="center" vertical="center" wrapText="1"/>
      <protection locked="0"/>
    </xf>
    <xf numFmtId="2" fontId="22" fillId="3" borderId="8" xfId="2" applyNumberFormat="1" applyFont="1" applyFill="1" applyBorder="1" applyAlignment="1" applyProtection="1">
      <alignment horizontal="center" vertical="center" wrapText="1"/>
      <protection locked="0"/>
    </xf>
    <xf numFmtId="9" fontId="18" fillId="3" borderId="8" xfId="2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/>
      <protection hidden="1"/>
    </xf>
    <xf numFmtId="9" fontId="5" fillId="2" borderId="0" xfId="2" applyFont="1" applyFill="1" applyAlignment="1" applyProtection="1">
      <alignment horizontal="center"/>
      <protection hidden="1"/>
    </xf>
    <xf numFmtId="1" fontId="25" fillId="2" borderId="4" xfId="0" applyNumberFormat="1" applyFont="1" applyFill="1" applyBorder="1" applyAlignment="1" applyProtection="1">
      <alignment horizontal="center" vertical="center"/>
      <protection hidden="1"/>
    </xf>
    <xf numFmtId="1" fontId="25" fillId="2" borderId="4" xfId="0" applyNumberFormat="1" applyFont="1" applyFill="1" applyBorder="1" applyAlignment="1" applyProtection="1">
      <alignment horizontal="center" vertical="center" wrapText="1"/>
      <protection hidden="1"/>
    </xf>
    <xf numFmtId="49" fontId="25" fillId="2" borderId="4" xfId="0" applyNumberFormat="1" applyFont="1" applyFill="1" applyBorder="1" applyAlignment="1" applyProtection="1">
      <alignment horizontal="center"/>
      <protection hidden="1"/>
    </xf>
    <xf numFmtId="2" fontId="25" fillId="2" borderId="7" xfId="0" applyNumberFormat="1" applyFont="1" applyFill="1" applyBorder="1" applyAlignment="1" applyProtection="1">
      <alignment horizontal="center" vertical="center"/>
      <protection hidden="1"/>
    </xf>
    <xf numFmtId="1" fontId="25" fillId="2" borderId="7" xfId="0" applyNumberFormat="1" applyFont="1" applyFill="1" applyBorder="1" applyAlignment="1" applyProtection="1">
      <alignment horizontal="center" vertical="center"/>
      <protection hidden="1"/>
    </xf>
    <xf numFmtId="166" fontId="25" fillId="2" borderId="7" xfId="0" applyNumberFormat="1" applyFont="1" applyFill="1" applyBorder="1" applyAlignment="1" applyProtection="1">
      <alignment horizontal="center" vertical="center"/>
      <protection hidden="1"/>
    </xf>
    <xf numFmtId="0" fontId="25" fillId="2" borderId="4" xfId="0" applyFont="1" applyFill="1" applyBorder="1" applyAlignment="1" applyProtection="1">
      <alignment horizontal="center"/>
      <protection hidden="1"/>
    </xf>
    <xf numFmtId="2" fontId="5" fillId="2" borderId="0" xfId="0" applyNumberFormat="1" applyFont="1" applyFill="1" applyProtection="1">
      <protection hidden="1"/>
    </xf>
    <xf numFmtId="0" fontId="26" fillId="2" borderId="0" xfId="1" applyNumberFormat="1" applyFont="1" applyFill="1" applyAlignment="1" applyProtection="1">
      <alignment horizontal="left" vertical="center" inden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31" fillId="2" borderId="0" xfId="0" applyFont="1" applyFill="1" applyProtection="1">
      <protection hidden="1"/>
    </xf>
    <xf numFmtId="49" fontId="8" fillId="2" borderId="0" xfId="0" applyNumberFormat="1" applyFont="1" applyFill="1" applyAlignment="1" applyProtection="1">
      <alignment horizontal="right" vertical="center" indent="1"/>
      <protection hidden="1"/>
    </xf>
    <xf numFmtId="0" fontId="19" fillId="5" borderId="14" xfId="0" applyFont="1" applyFill="1" applyBorder="1" applyAlignment="1" applyProtection="1">
      <alignment horizontal="center" vertical="center"/>
      <protection hidden="1"/>
    </xf>
    <xf numFmtId="0" fontId="19" fillId="6" borderId="14" xfId="0" applyFont="1" applyFill="1" applyBorder="1" applyAlignment="1" applyProtection="1">
      <alignment horizontal="center" vertical="center"/>
      <protection hidden="1"/>
    </xf>
    <xf numFmtId="49" fontId="8" fillId="3" borderId="15" xfId="0" applyNumberFormat="1" applyFont="1" applyFill="1" applyBorder="1" applyAlignment="1" applyProtection="1">
      <alignment horizontal="center" vertical="center"/>
      <protection hidden="1"/>
    </xf>
    <xf numFmtId="165" fontId="8" fillId="3" borderId="16" xfId="0" applyNumberFormat="1" applyFont="1" applyFill="1" applyBorder="1" applyAlignment="1" applyProtection="1">
      <alignment horizontal="center" vertical="center"/>
      <protection hidden="1"/>
    </xf>
    <xf numFmtId="165" fontId="8" fillId="3" borderId="17" xfId="0" applyNumberFormat="1" applyFont="1" applyFill="1" applyBorder="1" applyAlignment="1" applyProtection="1">
      <alignment horizontal="center" vertical="center"/>
      <protection hidden="1"/>
    </xf>
    <xf numFmtId="0" fontId="11" fillId="4" borderId="15" xfId="0" applyFont="1" applyFill="1" applyBorder="1" applyAlignment="1" applyProtection="1">
      <alignment horizontal="left" vertical="center" indent="1"/>
      <protection hidden="1"/>
    </xf>
    <xf numFmtId="9" fontId="20" fillId="3" borderId="18" xfId="2" applyFont="1" applyFill="1" applyBorder="1" applyAlignment="1" applyProtection="1">
      <alignment horizontal="center" vertical="center" wrapText="1"/>
      <protection hidden="1"/>
    </xf>
    <xf numFmtId="164" fontId="22" fillId="3" borderId="8" xfId="2" applyNumberFormat="1" applyFont="1" applyFill="1" applyBorder="1" applyAlignment="1" applyProtection="1">
      <alignment horizontal="center" vertical="center" wrapText="1"/>
      <protection hidden="1"/>
    </xf>
    <xf numFmtId="164" fontId="24" fillId="3" borderId="8" xfId="2" applyNumberFormat="1" applyFont="1" applyFill="1" applyBorder="1" applyAlignment="1" applyProtection="1">
      <alignment horizontal="center" vertical="center" wrapText="1"/>
      <protection hidden="1"/>
    </xf>
    <xf numFmtId="1" fontId="20" fillId="3" borderId="8" xfId="2" applyNumberFormat="1" applyFont="1" applyFill="1" applyBorder="1" applyAlignment="1" applyProtection="1">
      <alignment horizontal="center" vertical="center" wrapText="1"/>
      <protection hidden="1"/>
    </xf>
    <xf numFmtId="49" fontId="8" fillId="3" borderId="2" xfId="0" applyNumberFormat="1" applyFont="1" applyFill="1" applyBorder="1" applyAlignment="1" applyProtection="1">
      <alignment horizontal="center" vertical="center"/>
      <protection hidden="1"/>
    </xf>
    <xf numFmtId="165" fontId="8" fillId="3" borderId="2" xfId="0" applyNumberFormat="1" applyFont="1" applyFill="1" applyBorder="1" applyAlignment="1" applyProtection="1">
      <alignment horizontal="center" vertical="center"/>
      <protection hidden="1"/>
    </xf>
    <xf numFmtId="0" fontId="11" fillId="4" borderId="3" xfId="0" applyFont="1" applyFill="1" applyBorder="1" applyAlignment="1" applyProtection="1">
      <alignment horizontal="left" vertical="center" indent="1"/>
      <protection hidden="1"/>
    </xf>
    <xf numFmtId="0" fontId="30" fillId="8" borderId="0" xfId="0" applyFont="1" applyFill="1" applyAlignment="1">
      <alignment horizontal="center" vertical="center"/>
    </xf>
    <xf numFmtId="0" fontId="0" fillId="8" borderId="0" xfId="0" applyFill="1"/>
    <xf numFmtId="0" fontId="27" fillId="2" borderId="0" xfId="0" applyFont="1" applyFill="1" applyProtection="1">
      <protection hidden="1"/>
    </xf>
    <xf numFmtId="0" fontId="28" fillId="2" borderId="0" xfId="0" applyFont="1" applyFill="1" applyAlignment="1" applyProtection="1">
      <alignment vertical="center"/>
      <protection hidden="1"/>
    </xf>
    <xf numFmtId="0" fontId="18" fillId="2" borderId="0" xfId="0" applyFont="1" applyFill="1" applyAlignment="1" applyProtection="1">
      <alignment horizontal="right"/>
      <protection hidden="1"/>
    </xf>
    <xf numFmtId="1" fontId="17" fillId="3" borderId="4" xfId="0" applyNumberFormat="1" applyFont="1" applyFill="1" applyBorder="1" applyAlignment="1" applyProtection="1">
      <alignment horizontal="center" vertical="center"/>
      <protection locked="0"/>
    </xf>
    <xf numFmtId="1" fontId="17" fillId="7" borderId="4" xfId="0" applyNumberFormat="1" applyFont="1" applyFill="1" applyBorder="1" applyAlignment="1" applyProtection="1">
      <alignment horizontal="center" vertical="center"/>
      <protection locked="0"/>
    </xf>
    <xf numFmtId="49" fontId="11" fillId="3" borderId="10" xfId="0" applyNumberFormat="1" applyFont="1" applyFill="1" applyBorder="1" applyAlignment="1" applyProtection="1">
      <alignment horizontal="left" vertical="center" indent="1"/>
      <protection locked="0"/>
    </xf>
    <xf numFmtId="49" fontId="11" fillId="3" borderId="11" xfId="0" applyNumberFormat="1" applyFont="1" applyFill="1" applyBorder="1" applyAlignment="1" applyProtection="1">
      <alignment horizontal="left" vertical="center" indent="1"/>
      <protection locked="0"/>
    </xf>
  </cellXfs>
  <cellStyles count="3">
    <cellStyle name="Moeda" xfId="1" builtinId="4"/>
    <cellStyle name="Normal" xfId="0" builtinId="0"/>
    <cellStyle name="Porcentagem" xfId="2" builtinId="5"/>
  </cellStyles>
  <dxfs count="11">
    <dxf>
      <font>
        <b/>
        <i val="0"/>
        <color rgb="FFF37F87"/>
      </font>
    </dxf>
    <dxf>
      <font>
        <color rgb="FF41C77E"/>
      </font>
      <fill>
        <patternFill patternType="solid">
          <bgColor rgb="FF323B59"/>
        </patternFill>
      </fill>
    </dxf>
    <dxf>
      <font>
        <color rgb="FF323B59"/>
      </font>
    </dxf>
    <dxf>
      <font>
        <color rgb="FF323B59"/>
      </font>
    </dxf>
    <dxf>
      <font>
        <color rgb="FF323B59"/>
      </font>
    </dxf>
    <dxf>
      <font>
        <b/>
        <i val="0"/>
        <color theme="1"/>
      </font>
      <fill>
        <patternFill>
          <bgColor rgb="FF41C77E"/>
        </patternFill>
      </fill>
      <border>
        <left style="thin">
          <color rgb="FF242B44"/>
        </left>
        <right style="thin">
          <color rgb="FF242B44"/>
        </right>
        <top style="thin">
          <color rgb="FF242B44"/>
        </top>
        <bottom style="thin">
          <color rgb="FF242B44"/>
        </bottom>
      </border>
    </dxf>
    <dxf>
      <font>
        <b/>
        <i val="0"/>
        <color theme="1"/>
      </font>
      <fill>
        <patternFill>
          <bgColor rgb="FFF37F87"/>
        </patternFill>
      </fill>
      <border>
        <left style="thin">
          <color rgb="FF242B44"/>
        </left>
        <right style="thin">
          <color rgb="FF242B44"/>
        </right>
        <top style="thin">
          <color rgb="FF242B44"/>
        </top>
        <bottom style="thin">
          <color rgb="FF242B44"/>
        </bottom>
      </border>
    </dxf>
    <dxf>
      <fill>
        <patternFill>
          <bgColor rgb="FF323B59"/>
        </patternFill>
      </fill>
    </dxf>
    <dxf>
      <font>
        <b/>
        <i val="0"/>
        <color theme="1"/>
      </font>
      <fill>
        <patternFill>
          <bgColor rgb="FF41C77E"/>
        </patternFill>
      </fill>
    </dxf>
    <dxf>
      <font>
        <b/>
        <i val="0"/>
        <color theme="1"/>
      </font>
      <fill>
        <patternFill>
          <bgColor rgb="FFF37F87"/>
        </patternFill>
      </fill>
    </dxf>
    <dxf>
      <font>
        <b/>
        <i val="0"/>
        <color theme="1"/>
      </font>
      <fill>
        <patternFill>
          <bgColor rgb="FFFDD692"/>
        </patternFill>
      </fill>
    </dxf>
  </dxfs>
  <tableStyles count="0" defaultTableStyle="TableStyleMedium2" defaultPivotStyle="PivotStyleLight16"/>
  <colors>
    <mruColors>
      <color rgb="FFFDD692"/>
      <color rgb="FF242B44"/>
      <color rgb="FF41C77E"/>
      <color rgb="FFF37F87"/>
      <color rgb="FF323B5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89kuLrKzYjo" TargetMode="External"/><Relationship Id="rId2" Type="http://schemas.openxmlformats.org/officeDocument/2006/relationships/hyperlink" Target="#'Cadastro de Aluno'!A1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luxodecaixa/" TargetMode="External"/><Relationship Id="rId2" Type="http://schemas.openxmlformats.org/officeDocument/2006/relationships/hyperlink" Target="#'Cadastro de Aluno'!A1"/><Relationship Id="rId1" Type="http://schemas.openxmlformats.org/officeDocument/2006/relationships/hyperlink" Target="https://plantreinamento.zeplanilha.com/" TargetMode="External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ejamento/planilha-de-treinamento/" TargetMode="External"/><Relationship Id="rId2" Type="http://schemas.openxmlformats.org/officeDocument/2006/relationships/image" Target="../media/image7.png"/><Relationship Id="rId1" Type="http://schemas.openxmlformats.org/officeDocument/2006/relationships/hyperlink" Target="https://zeplanilha.com/" TargetMode="External"/><Relationship Id="rId5" Type="http://schemas.openxmlformats.org/officeDocument/2006/relationships/image" Target="../media/image3.png"/><Relationship Id="rId4" Type="http://schemas.openxmlformats.org/officeDocument/2006/relationships/hyperlink" Target="#AJUD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ejamento/planilha-de-treinamento/" TargetMode="External"/><Relationship Id="rId2" Type="http://schemas.openxmlformats.org/officeDocument/2006/relationships/image" Target="../media/image7.png"/><Relationship Id="rId1" Type="http://schemas.openxmlformats.org/officeDocument/2006/relationships/hyperlink" Target="https://zeplanilha.com/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ejamento/planilha-de-treinamento/" TargetMode="External"/><Relationship Id="rId2" Type="http://schemas.openxmlformats.org/officeDocument/2006/relationships/image" Target="../media/image7.png"/><Relationship Id="rId1" Type="http://schemas.openxmlformats.org/officeDocument/2006/relationships/hyperlink" Target="https://zeplanilha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9526</xdr:colOff>
      <xdr:row>3</xdr:row>
      <xdr:rowOff>66675</xdr:rowOff>
    </xdr:from>
    <xdr:to>
      <xdr:col>16</xdr:col>
      <xdr:colOff>209550</xdr:colOff>
      <xdr:row>4</xdr:row>
      <xdr:rowOff>133350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DD51C2-3F93-4851-AC56-8493CE32B5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1523" r="12250" b="10697"/>
        <a:stretch/>
      </xdr:blipFill>
      <xdr:spPr>
        <a:xfrm>
          <a:off x="209551" y="1028700"/>
          <a:ext cx="9344024" cy="257175"/>
        </a:xfrm>
        <a:prstGeom prst="rect">
          <a:avLst/>
        </a:prstGeom>
      </xdr:spPr>
    </xdr:pic>
    <xdr:clientData/>
  </xdr:twoCellAnchor>
  <xdr:twoCellAnchor>
    <xdr:from>
      <xdr:col>1</xdr:col>
      <xdr:colOff>28093</xdr:colOff>
      <xdr:row>19</xdr:row>
      <xdr:rowOff>74695</xdr:rowOff>
    </xdr:from>
    <xdr:to>
      <xdr:col>9</xdr:col>
      <xdr:colOff>200025</xdr:colOff>
      <xdr:row>22</xdr:row>
      <xdr:rowOff>66675</xdr:rowOff>
    </xdr:to>
    <xdr:grpSp>
      <xdr:nvGrpSpPr>
        <xdr:cNvPr id="4" name="Agrupar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7B06B4-25FC-424D-990F-1CEF8D6E88D2}"/>
            </a:ext>
          </a:extLst>
        </xdr:cNvPr>
        <xdr:cNvGrpSpPr/>
      </xdr:nvGrpSpPr>
      <xdr:grpSpPr>
        <a:xfrm>
          <a:off x="228118" y="4265695"/>
          <a:ext cx="5048732" cy="563480"/>
          <a:chOff x="218593" y="3818020"/>
          <a:chExt cx="5048732" cy="563480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81929284-7292-4C90-7E72-9FA859337108}"/>
              </a:ext>
            </a:extLst>
          </xdr:cNvPr>
          <xdr:cNvSpPr/>
        </xdr:nvSpPr>
        <xdr:spPr>
          <a:xfrm>
            <a:off x="218593" y="3818020"/>
            <a:ext cx="5048732" cy="563480"/>
          </a:xfrm>
          <a:prstGeom prst="roundRect">
            <a:avLst/>
          </a:prstGeom>
          <a:solidFill>
            <a:srgbClr val="323B59">
              <a:alpha val="9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46B632FA-8319-22B4-DE88-AE0CD875B34B}"/>
              </a:ext>
            </a:extLst>
          </xdr:cNvPr>
          <xdr:cNvSpPr txBox="1"/>
        </xdr:nvSpPr>
        <xdr:spPr>
          <a:xfrm>
            <a:off x="447676" y="3891145"/>
            <a:ext cx="4638674" cy="4046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1800" b="1">
                <a:solidFill>
                  <a:schemeClr val="bg1">
                    <a:lumMod val="65000"/>
                  </a:schemeClr>
                </a:solidFill>
                <a:effectLst/>
                <a:latin typeface="+mn-lt"/>
                <a:ea typeface="+mn-ea"/>
                <a:cs typeface="+mn-cs"/>
              </a:rPr>
              <a:t>Já assisti</a:t>
            </a:r>
            <a:r>
              <a:rPr lang="pt-BR" sz="1800" b="1" baseline="0">
                <a:solidFill>
                  <a:schemeClr val="bg1">
                    <a:lumMod val="65000"/>
                  </a:schemeClr>
                </a:solidFill>
                <a:effectLst/>
                <a:latin typeface="+mn-lt"/>
                <a:ea typeface="+mn-ea"/>
                <a:cs typeface="+mn-cs"/>
              </a:rPr>
              <a:t> ao vídeo e quero acessar a planilha</a:t>
            </a:r>
            <a:endParaRPr lang="pt-BR" sz="1800">
              <a:solidFill>
                <a:schemeClr val="bg1">
                  <a:lumMod val="65000"/>
                </a:schemeClr>
              </a:solidFill>
              <a:effectLst/>
            </a:endParaRPr>
          </a:p>
        </xdr:txBody>
      </xdr:sp>
    </xdr:grpSp>
    <xdr:clientData/>
  </xdr:twoCellAnchor>
  <xdr:twoCellAnchor editAs="oneCell">
    <xdr:from>
      <xdr:col>1</xdr:col>
      <xdr:colOff>295275</xdr:colOff>
      <xdr:row>7</xdr:row>
      <xdr:rowOff>91083</xdr:rowOff>
    </xdr:from>
    <xdr:to>
      <xdr:col>7</xdr:col>
      <xdr:colOff>285749</xdr:colOff>
      <xdr:row>18</xdr:row>
      <xdr:rowOff>47625</xdr:rowOff>
    </xdr:to>
    <xdr:pic>
      <xdr:nvPicPr>
        <xdr:cNvPr id="9" name="Imagem 8" descr="Interface gráfica do usuário&#10;&#10;Descrição gerada automaticamente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A3D6E68-35B1-BD3E-A6A4-B6396DFE3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996083"/>
          <a:ext cx="3648074" cy="2052042"/>
        </a:xfrm>
        <a:prstGeom prst="rect">
          <a:avLst/>
        </a:prstGeom>
        <a:ln>
          <a:solidFill>
            <a:srgbClr val="FDD692"/>
          </a:solidFill>
        </a:ln>
      </xdr:spPr>
    </xdr:pic>
    <xdr:clientData/>
  </xdr:twoCellAnchor>
  <xdr:twoCellAnchor>
    <xdr:from>
      <xdr:col>7</xdr:col>
      <xdr:colOff>190498</xdr:colOff>
      <xdr:row>10</xdr:row>
      <xdr:rowOff>171449</xdr:rowOff>
    </xdr:from>
    <xdr:to>
      <xdr:col>7</xdr:col>
      <xdr:colOff>552448</xdr:colOff>
      <xdr:row>13</xdr:row>
      <xdr:rowOff>118743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603198A-BD7F-40D6-BE38-BE710FAF4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4048123" y="2647949"/>
          <a:ext cx="361950" cy="518794"/>
        </a:xfrm>
        <a:prstGeom prst="rect">
          <a:avLst/>
        </a:prstGeom>
      </xdr:spPr>
    </xdr:pic>
    <xdr:clientData/>
  </xdr:twoCellAnchor>
  <xdr:twoCellAnchor>
    <xdr:from>
      <xdr:col>9</xdr:col>
      <xdr:colOff>133351</xdr:colOff>
      <xdr:row>20</xdr:row>
      <xdr:rowOff>9525</xdr:rowOff>
    </xdr:from>
    <xdr:to>
      <xdr:col>9</xdr:col>
      <xdr:colOff>495301</xdr:colOff>
      <xdr:row>22</xdr:row>
      <xdr:rowOff>147319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7A802479-C2E6-4A72-AA8D-A210594CB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5210176" y="4391025"/>
          <a:ext cx="361950" cy="51879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161925</xdr:rowOff>
    </xdr:from>
    <xdr:to>
      <xdr:col>7</xdr:col>
      <xdr:colOff>390019</xdr:colOff>
      <xdr:row>6</xdr:row>
      <xdr:rowOff>85687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E1841D5C-642E-F170-D133-EFD0D53B4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00025" y="1314450"/>
          <a:ext cx="4047619" cy="304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10</xdr:col>
      <xdr:colOff>504825</xdr:colOff>
      <xdr:row>16</xdr:row>
      <xdr:rowOff>38100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36AC1AA-004F-4745-82C6-93D4F100AD38}"/>
            </a:ext>
          </a:extLst>
        </xdr:cNvPr>
        <xdr:cNvGrpSpPr/>
      </xdr:nvGrpSpPr>
      <xdr:grpSpPr>
        <a:xfrm>
          <a:off x="38100" y="790575"/>
          <a:ext cx="6562725" cy="2295525"/>
          <a:chOff x="1238250" y="1352550"/>
          <a:chExt cx="6562725" cy="2295525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74EB9482-B3D8-4153-0C64-11D29E6F2552}"/>
              </a:ext>
            </a:extLst>
          </xdr:cNvPr>
          <xdr:cNvGrpSpPr/>
        </xdr:nvGrpSpPr>
        <xdr:grpSpPr>
          <a:xfrm>
            <a:off x="1238250" y="1352550"/>
            <a:ext cx="6515100" cy="381000"/>
            <a:chOff x="361950" y="323850"/>
            <a:chExt cx="6515100" cy="381000"/>
          </a:xfrm>
        </xdr:grpSpPr>
        <xdr:cxnSp macro="">
          <xdr:nvCxnSpPr>
            <xdr:cNvPr id="6" name="Conector reto 5">
              <a:extLst>
                <a:ext uri="{FF2B5EF4-FFF2-40B4-BE49-F238E27FC236}">
                  <a16:creationId xmlns:a16="http://schemas.microsoft.com/office/drawing/2014/main" id="{F24ABD55-5A30-718F-2E36-059489EE6C7E}"/>
                </a:ext>
              </a:extLst>
            </xdr:cNvPr>
            <xdr:cNvCxnSpPr/>
          </xdr:nvCxnSpPr>
          <xdr:spPr>
            <a:xfrm>
              <a:off x="3886200" y="533286"/>
              <a:ext cx="29908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E271482F-51EC-65B9-DE1B-01BFC94DA5C8}"/>
                </a:ext>
              </a:extLst>
            </xdr:cNvPr>
            <xdr:cNvSpPr txBox="1"/>
          </xdr:nvSpPr>
          <xdr:spPr>
            <a:xfrm>
              <a:off x="361950" y="323850"/>
              <a:ext cx="417195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800" b="1" i="0" u="none" strike="noStrike">
                  <a:solidFill>
                    <a:schemeClr val="accent1">
                      <a:lumMod val="75000"/>
                    </a:schemeClr>
                  </a:solidFill>
                  <a:latin typeface="Calibri"/>
                  <a:cs typeface="Calibri"/>
                </a:rPr>
                <a:t>Precisa de mais linhas para lançar?</a:t>
              </a:r>
            </a:p>
          </xdr:txBody>
        </xdr:sp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022F5A6F-BD2D-6366-FF2E-8767CEDD42A3}"/>
              </a:ext>
            </a:extLst>
          </xdr:cNvPr>
          <xdr:cNvSpPr txBox="1"/>
        </xdr:nvSpPr>
        <xdr:spPr>
          <a:xfrm>
            <a:off x="1243012" y="1647824"/>
            <a:ext cx="6557963" cy="8096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A planilha suporta até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3 alunos</a:t>
            </a:r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, pois é uma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versão demonstrativa</a:t>
            </a:r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. Para acessar a versão desbloqueada com até 15 alunos, realize a compra através deste link no botão abaixo.</a:t>
            </a: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76EA646D-BB22-4C7E-FC6C-BC03346419A7}"/>
              </a:ext>
            </a:extLst>
          </xdr:cNvPr>
          <xdr:cNvSpPr txBox="1"/>
        </xdr:nvSpPr>
        <xdr:spPr>
          <a:xfrm>
            <a:off x="1757362" y="3352799"/>
            <a:ext cx="3862387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ou acesse: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https://plantreinamento.zeplanilha.com/</a:t>
            </a:r>
          </a:p>
        </xdr:txBody>
      </xdr:sp>
    </xdr:grpSp>
    <xdr:clientData/>
  </xdr:twoCellAnchor>
  <xdr:twoCellAnchor>
    <xdr:from>
      <xdr:col>1</xdr:col>
      <xdr:colOff>95249</xdr:colOff>
      <xdr:row>12</xdr:row>
      <xdr:rowOff>28575</xdr:rowOff>
    </xdr:from>
    <xdr:to>
      <xdr:col>6</xdr:col>
      <xdr:colOff>142874</xdr:colOff>
      <xdr:row>14</xdr:row>
      <xdr:rowOff>66675</xdr:rowOff>
    </xdr:to>
    <xdr:grpSp>
      <xdr:nvGrpSpPr>
        <xdr:cNvPr id="8" name="Agrupar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25C199-7780-4D44-8C6C-6D08F49E9488}"/>
            </a:ext>
          </a:extLst>
        </xdr:cNvPr>
        <xdr:cNvGrpSpPr/>
      </xdr:nvGrpSpPr>
      <xdr:grpSpPr>
        <a:xfrm>
          <a:off x="704849" y="2314575"/>
          <a:ext cx="3095625" cy="419100"/>
          <a:chOff x="3048000" y="2857500"/>
          <a:chExt cx="2209800" cy="2476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4A4C53D8-459C-ED53-F358-E53762F8F3BD}"/>
              </a:ext>
            </a:extLst>
          </xdr:cNvPr>
          <xdr:cNvSpPr/>
        </xdr:nvSpPr>
        <xdr:spPr>
          <a:xfrm>
            <a:off x="3048000" y="2857500"/>
            <a:ext cx="2209800" cy="247650"/>
          </a:xfrm>
          <a:prstGeom prst="roundRect">
            <a:avLst/>
          </a:prstGeom>
          <a:solidFill>
            <a:srgbClr val="4F46BB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D0EB10F-1DDE-FAC7-B72B-6465990745A7}"/>
              </a:ext>
            </a:extLst>
          </xdr:cNvPr>
          <xdr:cNvSpPr txBox="1"/>
        </xdr:nvSpPr>
        <xdr:spPr>
          <a:xfrm>
            <a:off x="3162299" y="2862263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400" b="1">
                <a:solidFill>
                  <a:srgbClr val="FDD692"/>
                </a:solidFill>
              </a:rPr>
              <a:t>Comprar versão desbloqueada</a:t>
            </a:r>
          </a:p>
        </xdr:txBody>
      </xdr:sp>
    </xdr:grpSp>
    <xdr:clientData/>
  </xdr:twoCellAnchor>
  <xdr:twoCellAnchor>
    <xdr:from>
      <xdr:col>0</xdr:col>
      <xdr:colOff>95250</xdr:colOff>
      <xdr:row>19</xdr:row>
      <xdr:rowOff>9525</xdr:rowOff>
    </xdr:from>
    <xdr:to>
      <xdr:col>11</xdr:col>
      <xdr:colOff>95250</xdr:colOff>
      <xdr:row>26</xdr:row>
      <xdr:rowOff>152400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98AA394B-9C11-427D-9E2F-163E2E8B5178}"/>
            </a:ext>
          </a:extLst>
        </xdr:cNvPr>
        <xdr:cNvGrpSpPr/>
      </xdr:nvGrpSpPr>
      <xdr:grpSpPr>
        <a:xfrm>
          <a:off x="95250" y="3629025"/>
          <a:ext cx="6705600" cy="1476375"/>
          <a:chOff x="5781675" y="1123950"/>
          <a:chExt cx="6705600" cy="1476375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49A2F63B-6F3E-18EA-D7FB-B7A6D8989259}"/>
              </a:ext>
            </a:extLst>
          </xdr:cNvPr>
          <xdr:cNvSpPr/>
        </xdr:nvSpPr>
        <xdr:spPr>
          <a:xfrm>
            <a:off x="5810250" y="1123950"/>
            <a:ext cx="6677025" cy="1476375"/>
          </a:xfrm>
          <a:prstGeom prst="roundRect">
            <a:avLst>
              <a:gd name="adj" fmla="val 5699"/>
            </a:avLst>
          </a:prstGeom>
          <a:solidFill>
            <a:srgbClr val="313758"/>
          </a:solidFill>
          <a:effectLst>
            <a:outerShdw blurRad="50800" dist="38100" dir="2700000" algn="tl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BF324D58-3DFF-52DB-5BC7-082D226D7AC7}"/>
              </a:ext>
            </a:extLst>
          </xdr:cNvPr>
          <xdr:cNvGrpSpPr/>
        </xdr:nvGrpSpPr>
        <xdr:grpSpPr>
          <a:xfrm>
            <a:off x="5781675" y="1152525"/>
            <a:ext cx="6543675" cy="1400175"/>
            <a:chOff x="57150" y="4572000"/>
            <a:chExt cx="6543675" cy="1400175"/>
          </a:xfrm>
        </xdr:grpSpPr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3F0D799C-D62B-A731-AB3A-E144B21F243F}"/>
                </a:ext>
              </a:extLst>
            </xdr:cNvPr>
            <xdr:cNvSpPr txBox="1"/>
          </xdr:nvSpPr>
          <xdr:spPr>
            <a:xfrm>
              <a:off x="57150" y="4895849"/>
              <a:ext cx="6543675" cy="10763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100% desbloqueada. Você poderá editar tudo</a:t>
              </a:r>
              <a:r>
                <a:rPr lang="en-US" sz="1200" b="0" i="0" u="none" strike="noStrike" baseline="0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Inserir logotipo, alterar textos e fórmulas, etc.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Não 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é necessário fazer uma assinatura mensal. </a:t>
              </a:r>
              <a:r>
                <a:rPr lang="en-US" sz="1200" b="1" i="0" u="sng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Pagamento Único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O envio é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imediato após o pagamento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Nosso sistema é automatizado e irá enviar para seu email.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</a:t>
              </a:r>
              <a: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Você não deve utilizar em Google Drive / Google Sheets / Excel Online / Numbers / LibreOffice.</a:t>
              </a:r>
              <a:b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Vitalícia, portanto não expira. 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endParaRPr lang="en-US" sz="1200" b="0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15D19E92-73F5-D980-B89A-B76B2369FE74}"/>
                </a:ext>
              </a:extLst>
            </xdr:cNvPr>
            <xdr:cNvSpPr txBox="1"/>
          </xdr:nvSpPr>
          <xdr:spPr>
            <a:xfrm>
              <a:off x="104774" y="4572000"/>
              <a:ext cx="37052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Resumo da Planilha Desbloqueada</a:t>
              </a:r>
            </a:p>
          </xdr:txBody>
        </xdr:sp>
      </xdr:grpSp>
    </xdr:grpSp>
    <xdr:clientData/>
  </xdr:twoCellAnchor>
  <xdr:twoCellAnchor>
    <xdr:from>
      <xdr:col>3</xdr:col>
      <xdr:colOff>28575</xdr:colOff>
      <xdr:row>0</xdr:row>
      <xdr:rowOff>190499</xdr:rowOff>
    </xdr:from>
    <xdr:to>
      <xdr:col>8</xdr:col>
      <xdr:colOff>219075</xdr:colOff>
      <xdr:row>2</xdr:row>
      <xdr:rowOff>161924</xdr:rowOff>
    </xdr:to>
    <xdr:grpSp>
      <xdr:nvGrpSpPr>
        <xdr:cNvPr id="16" name="Agrupar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FD3974-3414-439B-8B83-18416022E5F3}"/>
            </a:ext>
          </a:extLst>
        </xdr:cNvPr>
        <xdr:cNvGrpSpPr/>
      </xdr:nvGrpSpPr>
      <xdr:grpSpPr>
        <a:xfrm>
          <a:off x="1857375" y="190499"/>
          <a:ext cx="3238500" cy="352425"/>
          <a:chOff x="2709430" y="4109820"/>
          <a:chExt cx="2222876" cy="35242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FA331266-EF24-B934-88C4-01EFD898382D}"/>
              </a:ext>
            </a:extLst>
          </xdr:cNvPr>
          <xdr:cNvSpPr/>
        </xdr:nvSpPr>
        <xdr:spPr>
          <a:xfrm>
            <a:off x="2709430" y="4109820"/>
            <a:ext cx="2222876" cy="3524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3A60D22B-69BD-3EB6-007B-CF1E31CACA88}"/>
              </a:ext>
            </a:extLst>
          </xdr:cNvPr>
          <xdr:cNvSpPr txBox="1"/>
        </xdr:nvSpPr>
        <xdr:spPr>
          <a:xfrm>
            <a:off x="2823729" y="4166970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00" b="1">
                <a:solidFill>
                  <a:srgbClr val="FDD692"/>
                </a:solidFill>
              </a:rPr>
              <a:t>Clique aqui para retornar </a:t>
            </a:r>
          </a:p>
        </xdr:txBody>
      </xdr:sp>
    </xdr:grpSp>
    <xdr:clientData/>
  </xdr:twoCellAnchor>
  <xdr:twoCellAnchor>
    <xdr:from>
      <xdr:col>11</xdr:col>
      <xdr:colOff>323850</xdr:colOff>
      <xdr:row>3</xdr:row>
      <xdr:rowOff>85725</xdr:rowOff>
    </xdr:from>
    <xdr:to>
      <xdr:col>20</xdr:col>
      <xdr:colOff>171450</xdr:colOff>
      <xdr:row>6</xdr:row>
      <xdr:rowOff>114300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F8339AE2-138A-4BF5-94FF-908A06D87B5E}"/>
            </a:ext>
          </a:extLst>
        </xdr:cNvPr>
        <xdr:cNvGrpSpPr/>
      </xdr:nvGrpSpPr>
      <xdr:grpSpPr>
        <a:xfrm>
          <a:off x="7029450" y="657225"/>
          <a:ext cx="5334000" cy="600075"/>
          <a:chOff x="1238250" y="1352550"/>
          <a:chExt cx="5334000" cy="60007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00AD46BE-9116-68AA-F8B7-456F11FEE52D}"/>
              </a:ext>
            </a:extLst>
          </xdr:cNvPr>
          <xdr:cNvGrpSpPr/>
        </xdr:nvGrpSpPr>
        <xdr:grpSpPr>
          <a:xfrm>
            <a:off x="1238250" y="1352550"/>
            <a:ext cx="5334000" cy="381000"/>
            <a:chOff x="361950" y="323850"/>
            <a:chExt cx="5334000" cy="381000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C2EF405F-3A7F-1E0F-AB56-B802E2EE9C00}"/>
                </a:ext>
              </a:extLst>
            </xdr:cNvPr>
            <xdr:cNvCxnSpPr/>
          </xdr:nvCxnSpPr>
          <xdr:spPr>
            <a:xfrm>
              <a:off x="4457700" y="533286"/>
              <a:ext cx="12382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BD2B4E90-D315-842B-6F9B-32F1417C236C}"/>
                </a:ext>
              </a:extLst>
            </xdr:cNvPr>
            <xdr:cNvSpPr txBox="1"/>
          </xdr:nvSpPr>
          <xdr:spPr>
            <a:xfrm>
              <a:off x="361950" y="323850"/>
              <a:ext cx="45053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Na versão desbloqueada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 é possível inserir o logotipo?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B2EEE6E2-9B5E-76ED-40EF-745712AD6A27}"/>
              </a:ext>
            </a:extLst>
          </xdr:cNvPr>
          <xdr:cNvSpPr txBox="1"/>
        </xdr:nvSpPr>
        <xdr:spPr>
          <a:xfrm>
            <a:off x="1243012" y="1647824"/>
            <a:ext cx="461486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A planilha é enviada 100% desbloqueada. 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pode editar tudo!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12</xdr:row>
      <xdr:rowOff>104775</xdr:rowOff>
    </xdr:from>
    <xdr:to>
      <xdr:col>20</xdr:col>
      <xdr:colOff>180975</xdr:colOff>
      <xdr:row>15</xdr:row>
      <xdr:rowOff>133350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841B0621-802D-42A1-B3B9-25A1F857109B}"/>
            </a:ext>
          </a:extLst>
        </xdr:cNvPr>
        <xdr:cNvGrpSpPr/>
      </xdr:nvGrpSpPr>
      <xdr:grpSpPr>
        <a:xfrm>
          <a:off x="7029450" y="2390775"/>
          <a:ext cx="5343525" cy="600075"/>
          <a:chOff x="1238250" y="1352550"/>
          <a:chExt cx="5343525" cy="60007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F7834E93-82C3-8092-4E1D-84C9C5D2FE6D}"/>
              </a:ext>
            </a:extLst>
          </xdr:cNvPr>
          <xdr:cNvGrpSpPr/>
        </xdr:nvGrpSpPr>
        <xdr:grpSpPr>
          <a:xfrm>
            <a:off x="1238250" y="1352550"/>
            <a:ext cx="5343525" cy="381000"/>
            <a:chOff x="361950" y="323850"/>
            <a:chExt cx="5343525" cy="381000"/>
          </a:xfrm>
        </xdr:grpSpPr>
        <xdr:cxnSp macro="">
          <xdr:nvCxnSpPr>
            <xdr:cNvPr id="27" name="Conector reto 26">
              <a:extLst>
                <a:ext uri="{FF2B5EF4-FFF2-40B4-BE49-F238E27FC236}">
                  <a16:creationId xmlns:a16="http://schemas.microsoft.com/office/drawing/2014/main" id="{C0E78D10-633E-F09F-7DA5-9998D660B21B}"/>
                </a:ext>
              </a:extLst>
            </xdr:cNvPr>
            <xdr:cNvCxnSpPr/>
          </xdr:nvCxnSpPr>
          <xdr:spPr>
            <a:xfrm>
              <a:off x="2000250" y="533286"/>
              <a:ext cx="37052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8" name="CaixaDeTexto 27">
              <a:extLst>
                <a:ext uri="{FF2B5EF4-FFF2-40B4-BE49-F238E27FC236}">
                  <a16:creationId xmlns:a16="http://schemas.microsoft.com/office/drawing/2014/main" id="{C9978227-63A3-8169-2BD9-954A18E564D8}"/>
                </a:ext>
              </a:extLst>
            </xdr:cNvPr>
            <xdr:cNvSpPr txBox="1"/>
          </xdr:nvSpPr>
          <xdr:spPr>
            <a:xfrm>
              <a:off x="361950" y="323850"/>
              <a:ext cx="39909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Tem mensalidade?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54ACAD34-17DA-1A96-9DC7-0CFCE5912DF3}"/>
              </a:ext>
            </a:extLst>
          </xdr:cNvPr>
          <xdr:cNvSpPr txBox="1"/>
        </xdr:nvSpPr>
        <xdr:spPr>
          <a:xfrm>
            <a:off x="1243012" y="1647824"/>
            <a:ext cx="356711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Não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temos mensalidade. Pagamento único.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7</xdr:row>
      <xdr:rowOff>123825</xdr:rowOff>
    </xdr:from>
    <xdr:to>
      <xdr:col>20</xdr:col>
      <xdr:colOff>257175</xdr:colOff>
      <xdr:row>12</xdr:row>
      <xdr:rowOff>66675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CC98B661-247F-4C7B-B33B-448F3FCECF3D}"/>
            </a:ext>
          </a:extLst>
        </xdr:cNvPr>
        <xdr:cNvGrpSpPr/>
      </xdr:nvGrpSpPr>
      <xdr:grpSpPr>
        <a:xfrm>
          <a:off x="7029450" y="1457325"/>
          <a:ext cx="5419725" cy="895350"/>
          <a:chOff x="1238250" y="1352550"/>
          <a:chExt cx="5419725" cy="895350"/>
        </a:xfrm>
      </xdr:grpSpPr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274B324D-C52D-89AE-FA98-48599868A771}"/>
              </a:ext>
            </a:extLst>
          </xdr:cNvPr>
          <xdr:cNvGrpSpPr/>
        </xdr:nvGrpSpPr>
        <xdr:grpSpPr>
          <a:xfrm>
            <a:off x="1238250" y="1352550"/>
            <a:ext cx="5372100" cy="381000"/>
            <a:chOff x="361950" y="323850"/>
            <a:chExt cx="5372100" cy="381000"/>
          </a:xfrm>
        </xdr:grpSpPr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C936F00C-0A8A-DE5A-B7CC-DA28D36B4437}"/>
                </a:ext>
              </a:extLst>
            </xdr:cNvPr>
            <xdr:cNvCxnSpPr/>
          </xdr:nvCxnSpPr>
          <xdr:spPr>
            <a:xfrm>
              <a:off x="4800600" y="533286"/>
              <a:ext cx="9334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2722C161-AD21-36FF-3834-B3E288ECD344}"/>
                </a:ext>
              </a:extLst>
            </xdr:cNvPr>
            <xdr:cNvSpPr txBox="1"/>
          </xdr:nvSpPr>
          <xdr:spPr>
            <a:xfrm>
              <a:off x="361950" y="323850"/>
              <a:ext cx="46958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Após o pagamento, em quanto tempo recebo a planilha?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C4373DB3-C328-B4A7-5F97-66ABEEF31589}"/>
              </a:ext>
            </a:extLst>
          </xdr:cNvPr>
          <xdr:cNvSpPr txBox="1"/>
        </xdr:nvSpPr>
        <xdr:spPr>
          <a:xfrm>
            <a:off x="1243012" y="1647824"/>
            <a:ext cx="5414963" cy="6000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recebe imediatamente a planilha após a confirmação do pagamento. Nosso sistema é automizado.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16</xdr:row>
      <xdr:rowOff>142875</xdr:rowOff>
    </xdr:from>
    <xdr:to>
      <xdr:col>21</xdr:col>
      <xdr:colOff>157162</xdr:colOff>
      <xdr:row>19</xdr:row>
      <xdr:rowOff>171450</xdr:rowOff>
    </xdr:to>
    <xdr:grpSp>
      <xdr:nvGrpSpPr>
        <xdr:cNvPr id="34" name="Agrupar 33">
          <a:extLst>
            <a:ext uri="{FF2B5EF4-FFF2-40B4-BE49-F238E27FC236}">
              <a16:creationId xmlns:a16="http://schemas.microsoft.com/office/drawing/2014/main" id="{400DD245-2FAE-4671-8C30-B1DA71A4CB43}"/>
            </a:ext>
          </a:extLst>
        </xdr:cNvPr>
        <xdr:cNvGrpSpPr/>
      </xdr:nvGrpSpPr>
      <xdr:grpSpPr>
        <a:xfrm>
          <a:off x="7029450" y="3190875"/>
          <a:ext cx="5929312" cy="600075"/>
          <a:chOff x="1238250" y="1352550"/>
          <a:chExt cx="5929312" cy="600075"/>
        </a:xfrm>
      </xdr:grpSpPr>
      <xdr:grpSp>
        <xdr:nvGrpSpPr>
          <xdr:cNvPr id="35" name="Agrupar 34">
            <a:extLst>
              <a:ext uri="{FF2B5EF4-FFF2-40B4-BE49-F238E27FC236}">
                <a16:creationId xmlns:a16="http://schemas.microsoft.com/office/drawing/2014/main" id="{94F3401A-1C0B-E917-9752-2050E69FDF6D}"/>
              </a:ext>
            </a:extLst>
          </xdr:cNvPr>
          <xdr:cNvGrpSpPr/>
        </xdr:nvGrpSpPr>
        <xdr:grpSpPr>
          <a:xfrm>
            <a:off x="1238250" y="1352550"/>
            <a:ext cx="5929312" cy="381000"/>
            <a:chOff x="361950" y="323850"/>
            <a:chExt cx="5929312" cy="381000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6CD5D221-B47A-8941-E5E0-91E5540E8D2E}"/>
                </a:ext>
              </a:extLst>
            </xdr:cNvPr>
            <xdr:cNvCxnSpPr/>
          </xdr:nvCxnSpPr>
          <xdr:spPr>
            <a:xfrm>
              <a:off x="2124075" y="533286"/>
              <a:ext cx="36290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7B515B4-D61C-C960-9F99-B4C64B5F9A45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Posso pagar por PIX?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09E0C11E-EB66-F841-410A-B9DC25DEA90F}"/>
              </a:ext>
            </a:extLst>
          </xdr:cNvPr>
          <xdr:cNvSpPr txBox="1"/>
        </xdr:nvSpPr>
        <xdr:spPr>
          <a:xfrm>
            <a:off x="1243013" y="1647824"/>
            <a:ext cx="5195888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Temos também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Cartão de Crédito.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21</xdr:row>
      <xdr:rowOff>38100</xdr:rowOff>
    </xdr:from>
    <xdr:to>
      <xdr:col>20</xdr:col>
      <xdr:colOff>180975</xdr:colOff>
      <xdr:row>27</xdr:row>
      <xdr:rowOff>177689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1F81151B-5001-4B67-85E5-215ECE67E884}"/>
            </a:ext>
          </a:extLst>
        </xdr:cNvPr>
        <xdr:cNvGrpSpPr/>
      </xdr:nvGrpSpPr>
      <xdr:grpSpPr>
        <a:xfrm>
          <a:off x="7029450" y="4038600"/>
          <a:ext cx="5343525" cy="1282589"/>
          <a:chOff x="9525" y="4781550"/>
          <a:chExt cx="5343525" cy="1282589"/>
        </a:xfrm>
      </xdr:grpSpPr>
      <xdr:grpSp>
        <xdr:nvGrpSpPr>
          <xdr:cNvPr id="40" name="Agrupar 39">
            <a:extLst>
              <a:ext uri="{FF2B5EF4-FFF2-40B4-BE49-F238E27FC236}">
                <a16:creationId xmlns:a16="http://schemas.microsoft.com/office/drawing/2014/main" id="{8B3896A0-70A8-2A31-DD24-D0AFFAD87030}"/>
              </a:ext>
            </a:extLst>
          </xdr:cNvPr>
          <xdr:cNvGrpSpPr/>
        </xdr:nvGrpSpPr>
        <xdr:grpSpPr>
          <a:xfrm>
            <a:off x="9525" y="4781550"/>
            <a:ext cx="5343525" cy="381000"/>
            <a:chOff x="361950" y="323850"/>
            <a:chExt cx="5343525" cy="381000"/>
          </a:xfrm>
        </xdr:grpSpPr>
        <xdr:cxnSp macro="">
          <xdr:nvCxnSpPr>
            <xdr:cNvPr id="47" name="Conector reto 46">
              <a:extLst>
                <a:ext uri="{FF2B5EF4-FFF2-40B4-BE49-F238E27FC236}">
                  <a16:creationId xmlns:a16="http://schemas.microsoft.com/office/drawing/2014/main" id="{8B053BE2-216E-5A52-BA9C-1C49B3B970DC}"/>
                </a:ext>
              </a:extLst>
            </xdr:cNvPr>
            <xdr:cNvCxnSpPr/>
          </xdr:nvCxnSpPr>
          <xdr:spPr>
            <a:xfrm>
              <a:off x="4438650" y="533286"/>
              <a:ext cx="12668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8" name="CaixaDeTexto 47">
              <a:extLst>
                <a:ext uri="{FF2B5EF4-FFF2-40B4-BE49-F238E27FC236}">
                  <a16:creationId xmlns:a16="http://schemas.microsoft.com/office/drawing/2014/main" id="{312A7BE1-1FE6-2A9F-1FF2-17EF21314D62}"/>
                </a:ext>
              </a:extLst>
            </xdr:cNvPr>
            <xdr:cNvSpPr txBox="1"/>
          </xdr:nvSpPr>
          <xdr:spPr>
            <a:xfrm>
              <a:off x="361950" y="323850"/>
              <a:ext cx="41052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Há alguma planilha profissional para </a:t>
              </a:r>
              <a:r>
                <a:rPr lang="en-US" sz="1400" b="1" i="0" u="sng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Fluxo de Caixa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grpSp>
        <xdr:nvGrpSpPr>
          <xdr:cNvPr id="41" name="Agrupar 40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DD65E9E0-EDE5-9E5E-1EC2-F0D8812387D2}"/>
              </a:ext>
            </a:extLst>
          </xdr:cNvPr>
          <xdr:cNvGrpSpPr/>
        </xdr:nvGrpSpPr>
        <xdr:grpSpPr>
          <a:xfrm>
            <a:off x="19050" y="5248275"/>
            <a:ext cx="3705225" cy="815864"/>
            <a:chOff x="1840059" y="190500"/>
            <a:chExt cx="3705225" cy="815864"/>
          </a:xfrm>
        </xdr:grpSpPr>
        <xdr:sp macro="" textlink="">
          <xdr:nvSpPr>
            <xdr:cNvPr id="42" name="CaixaDeTexto 41">
              <a:extLst>
                <a:ext uri="{FF2B5EF4-FFF2-40B4-BE49-F238E27FC236}">
                  <a16:creationId xmlns:a16="http://schemas.microsoft.com/office/drawing/2014/main" id="{8AB74EB6-7BB9-E25C-8DC8-1A848B171694}"/>
                </a:ext>
              </a:extLst>
            </xdr:cNvPr>
            <xdr:cNvSpPr txBox="1"/>
          </xdr:nvSpPr>
          <xdr:spPr>
            <a:xfrm>
              <a:off x="3126798" y="238123"/>
              <a:ext cx="2418486" cy="256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BR" sz="1050" b="1">
                  <a:solidFill>
                    <a:srgbClr val="4F46BB"/>
                  </a:solidFill>
                </a:rPr>
                <a:t>Sim.</a:t>
              </a:r>
              <a:r>
                <a:rPr lang="pt-BR" sz="1050" b="1" baseline="0">
                  <a:solidFill>
                    <a:srgbClr val="4F46BB"/>
                  </a:solidFill>
                </a:rPr>
                <a:t> Conheça clicando no botão abaixo.</a:t>
              </a:r>
              <a:endParaRPr lang="pt-BR" sz="1050" b="1">
                <a:solidFill>
                  <a:srgbClr val="4F46BB"/>
                </a:solidFill>
              </a:endParaRPr>
            </a:p>
          </xdr:txBody>
        </xdr:sp>
        <xdr:grpSp>
          <xdr:nvGrpSpPr>
            <xdr:cNvPr id="43" name="Agrupar 42">
              <a:extLst>
                <a:ext uri="{FF2B5EF4-FFF2-40B4-BE49-F238E27FC236}">
                  <a16:creationId xmlns:a16="http://schemas.microsoft.com/office/drawing/2014/main" id="{04F074E0-0F83-AA3E-E021-FBEEE3F249A3}"/>
                </a:ext>
              </a:extLst>
            </xdr:cNvPr>
            <xdr:cNvGrpSpPr/>
          </xdr:nvGrpSpPr>
          <xdr:grpSpPr>
            <a:xfrm>
              <a:off x="3239414" y="485774"/>
              <a:ext cx="2156020" cy="304799"/>
              <a:chOff x="12160055" y="2638426"/>
              <a:chExt cx="2156020" cy="304799"/>
            </a:xfrm>
          </xdr:grpSpPr>
          <xdr:sp macro="" textlink="">
            <xdr:nvSpPr>
              <xdr:cNvPr id="45" name="Retângulo: Cantos Arredondados 44">
                <a:extLst>
                  <a:ext uri="{FF2B5EF4-FFF2-40B4-BE49-F238E27FC236}">
                    <a16:creationId xmlns:a16="http://schemas.microsoft.com/office/drawing/2014/main" id="{3279B162-A995-9225-4EA5-09D90506A5C7}"/>
                  </a:ext>
                </a:extLst>
              </xdr:cNvPr>
              <xdr:cNvSpPr/>
            </xdr:nvSpPr>
            <xdr:spPr>
              <a:xfrm>
                <a:off x="12160055" y="2638426"/>
                <a:ext cx="2156020" cy="304799"/>
              </a:xfrm>
              <a:prstGeom prst="roundRect">
                <a:avLst>
                  <a:gd name="adj" fmla="val 14706"/>
                </a:avLst>
              </a:prstGeom>
              <a:solidFill>
                <a:srgbClr val="FA896B"/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>
                <a:outerShdw blurRad="63500" sx="102000" sy="102000" algn="ctr" rotWithShape="0">
                  <a:schemeClr val="tx1">
                    <a:lumMod val="65000"/>
                    <a:lumOff val="35000"/>
                    <a:alpha val="20000"/>
                  </a:scheme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sp macro="" textlink="">
            <xdr:nvSpPr>
              <xdr:cNvPr id="46" name="CaixaDeTexto 45">
                <a:extLst>
                  <a:ext uri="{FF2B5EF4-FFF2-40B4-BE49-F238E27FC236}">
                    <a16:creationId xmlns:a16="http://schemas.microsoft.com/office/drawing/2014/main" id="{E3436A1C-916E-2993-F711-3C56CB281F33}"/>
                  </a:ext>
                </a:extLst>
              </xdr:cNvPr>
              <xdr:cNvSpPr txBox="1"/>
            </xdr:nvSpPr>
            <xdr:spPr>
              <a:xfrm>
                <a:off x="12204602" y="2671982"/>
                <a:ext cx="2066926" cy="25673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ctr">
                <a:noAutofit/>
              </a:bodyPr>
              <a:lstStyle/>
              <a:p>
                <a:pPr algn="ctr"/>
                <a:r>
                  <a:rPr lang="pt-BR" sz="1050" b="1">
                    <a:solidFill>
                      <a:schemeClr val="bg1"/>
                    </a:solidFill>
                  </a:rPr>
                  <a:t>Conheça</a:t>
                </a:r>
                <a:r>
                  <a:rPr lang="pt-BR" sz="1050" b="1" baseline="0">
                    <a:solidFill>
                      <a:schemeClr val="bg1"/>
                    </a:solidFill>
                  </a:rPr>
                  <a:t> nossa versão Profissional</a:t>
                </a:r>
                <a:endParaRPr lang="pt-BR" sz="1050" b="1">
                  <a:solidFill>
                    <a:schemeClr val="bg1"/>
                  </a:solidFill>
                </a:endParaRPr>
              </a:p>
            </xdr:txBody>
          </xdr:sp>
        </xdr:grpSp>
        <xdr:pic>
          <xdr:nvPicPr>
            <xdr:cNvPr id="44" name="Imagem 43">
              <a:extLst>
                <a:ext uri="{FF2B5EF4-FFF2-40B4-BE49-F238E27FC236}">
                  <a16:creationId xmlns:a16="http://schemas.microsoft.com/office/drawing/2014/main" id="{30091A51-5F56-58C0-3B6C-468A1055B9C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840059" y="190500"/>
              <a:ext cx="1409700" cy="815864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11</xdr:col>
      <xdr:colOff>323850</xdr:colOff>
      <xdr:row>1</xdr:row>
      <xdr:rowOff>28575</xdr:rowOff>
    </xdr:from>
    <xdr:to>
      <xdr:col>18</xdr:col>
      <xdr:colOff>228600</xdr:colOff>
      <xdr:row>3</xdr:row>
      <xdr:rowOff>28575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D77B9BD8-64F8-4D00-AA7E-74293CFD0FEB}"/>
            </a:ext>
          </a:extLst>
        </xdr:cNvPr>
        <xdr:cNvSpPr txBox="1"/>
      </xdr:nvSpPr>
      <xdr:spPr>
        <a:xfrm>
          <a:off x="7029450" y="219075"/>
          <a:ext cx="41719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2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t>Perguntas Frequentes</a:t>
          </a:r>
        </a:p>
      </xdr:txBody>
    </xdr:sp>
    <xdr:clientData/>
  </xdr:twoCellAnchor>
  <xdr:twoCellAnchor>
    <xdr:from>
      <xdr:col>7</xdr:col>
      <xdr:colOff>409576</xdr:colOff>
      <xdr:row>8</xdr:row>
      <xdr:rowOff>114299</xdr:rowOff>
    </xdr:from>
    <xdr:to>
      <xdr:col>9</xdr:col>
      <xdr:colOff>600075</xdr:colOff>
      <xdr:row>15</xdr:row>
      <xdr:rowOff>180974</xdr:rowOff>
    </xdr:to>
    <xdr:sp macro="" textlink="">
      <xdr:nvSpPr>
        <xdr:cNvPr id="50" name="Retângulo: Cantos Arredondados 49">
          <a:extLst>
            <a:ext uri="{FF2B5EF4-FFF2-40B4-BE49-F238E27FC236}">
              <a16:creationId xmlns:a16="http://schemas.microsoft.com/office/drawing/2014/main" id="{DEE309A4-EB0F-4D5C-9471-9D1D309C6398}"/>
            </a:ext>
          </a:extLst>
        </xdr:cNvPr>
        <xdr:cNvSpPr/>
      </xdr:nvSpPr>
      <xdr:spPr>
        <a:xfrm>
          <a:off x="4676776" y="1638299"/>
          <a:ext cx="1409699" cy="1400175"/>
        </a:xfrm>
        <a:prstGeom prst="roundRect">
          <a:avLst>
            <a:gd name="adj" fmla="val 3062"/>
          </a:avLst>
        </a:prstGeom>
        <a:solidFill>
          <a:srgbClr val="4F46BB">
            <a:alpha val="80000"/>
          </a:srgbClr>
        </a:solidFill>
        <a:ln>
          <a:solidFill>
            <a:schemeClr val="tx1">
              <a:lumMod val="65000"/>
              <a:lumOff val="35000"/>
            </a:schemeClr>
          </a:solidFill>
        </a:ln>
        <a:effectLst>
          <a:outerShdw blurRad="63500" sx="102000" sy="102000" algn="ctr" rotWithShape="0">
            <a:prstClr val="black">
              <a:alpha val="7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285750</xdr:colOff>
      <xdr:row>16</xdr:row>
      <xdr:rowOff>9525</xdr:rowOff>
    </xdr:from>
    <xdr:to>
      <xdr:col>10</xdr:col>
      <xdr:colOff>138112</xdr:colOff>
      <xdr:row>17</xdr:row>
      <xdr:rowOff>114301</xdr:rowOff>
    </xdr:to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1562A113-CB35-49EF-9BFC-1BB95E281468}"/>
            </a:ext>
          </a:extLst>
        </xdr:cNvPr>
        <xdr:cNvSpPr txBox="1"/>
      </xdr:nvSpPr>
      <xdr:spPr>
        <a:xfrm>
          <a:off x="4552950" y="3057525"/>
          <a:ext cx="1681162" cy="2952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rPr>
            <a:t>ou compre via QR Code</a:t>
          </a:r>
          <a:endParaRPr lang="en-US" sz="1200" b="1" i="0" u="none" strike="noStrike">
            <a:solidFill>
              <a:schemeClr val="tx1">
                <a:lumMod val="65000"/>
                <a:lumOff val="35000"/>
              </a:schemeClr>
            </a:solidFill>
            <a:latin typeface="+mn-lt"/>
            <a:cs typeface="Calibri"/>
          </a:endParaRPr>
        </a:p>
      </xdr:txBody>
    </xdr:sp>
    <xdr:clientData/>
  </xdr:twoCellAnchor>
  <xdr:twoCellAnchor editAs="oneCell">
    <xdr:from>
      <xdr:col>7</xdr:col>
      <xdr:colOff>447675</xdr:colOff>
      <xdr:row>8</xdr:row>
      <xdr:rowOff>152400</xdr:rowOff>
    </xdr:from>
    <xdr:to>
      <xdr:col>9</xdr:col>
      <xdr:colOff>536896</xdr:colOff>
      <xdr:row>15</xdr:row>
      <xdr:rowOff>133350</xdr:rowOff>
    </xdr:to>
    <xdr:pic>
      <xdr:nvPicPr>
        <xdr:cNvPr id="53" name="Imagem 52" descr="Código QR&#10;&#10;Descrição gerada automaticamente">
          <a:extLst>
            <a:ext uri="{FF2B5EF4-FFF2-40B4-BE49-F238E27FC236}">
              <a16:creationId xmlns:a16="http://schemas.microsoft.com/office/drawing/2014/main" id="{9CA135F5-356C-AEC4-873B-7AB05E932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14875" y="1676400"/>
          <a:ext cx="1308421" cy="1314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729871</xdr:colOff>
      <xdr:row>0</xdr:row>
      <xdr:rowOff>106280</xdr:rowOff>
    </xdr:from>
    <xdr:to>
      <xdr:col>6</xdr:col>
      <xdr:colOff>1388508</xdr:colOff>
      <xdr:row>1</xdr:row>
      <xdr:rowOff>289382</xdr:rowOff>
    </xdr:to>
    <xdr:pic>
      <xdr:nvPicPr>
        <xdr:cNvPr id="2" name="Imagem 1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90BCA6-F19D-4926-A620-CA2C82AFE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4396" y="106280"/>
          <a:ext cx="2058812" cy="383127"/>
        </a:xfrm>
        <a:prstGeom prst="rect">
          <a:avLst/>
        </a:prstGeom>
      </xdr:spPr>
    </xdr:pic>
    <xdr:clientData/>
  </xdr:twoCellAnchor>
  <xdr:twoCellAnchor editAs="absolute">
    <xdr:from>
      <xdr:col>4</xdr:col>
      <xdr:colOff>933450</xdr:colOff>
      <xdr:row>1</xdr:row>
      <xdr:rowOff>29577</xdr:rowOff>
    </xdr:from>
    <xdr:to>
      <xdr:col>5</xdr:col>
      <xdr:colOff>732380</xdr:colOff>
      <xdr:row>1</xdr:row>
      <xdr:rowOff>286314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057758B-EDB0-4B4E-B25F-F44E7A5E5CC6}"/>
            </a:ext>
          </a:extLst>
        </xdr:cNvPr>
        <xdr:cNvSpPr txBox="1"/>
      </xdr:nvSpPr>
      <xdr:spPr>
        <a:xfrm>
          <a:off x="5257800" y="229602"/>
          <a:ext cx="1199105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/>
  </xdr:twoCellAnchor>
  <xdr:twoCellAnchor>
    <xdr:from>
      <xdr:col>1</xdr:col>
      <xdr:colOff>94248</xdr:colOff>
      <xdr:row>2</xdr:row>
      <xdr:rowOff>89234</xdr:rowOff>
    </xdr:from>
    <xdr:to>
      <xdr:col>10</xdr:col>
      <xdr:colOff>3609975</xdr:colOff>
      <xdr:row>2</xdr:row>
      <xdr:rowOff>89234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A43EC866-4161-4610-B0CB-4731EC46180C}"/>
            </a:ext>
          </a:extLst>
        </xdr:cNvPr>
        <xdr:cNvCxnSpPr/>
      </xdr:nvCxnSpPr>
      <xdr:spPr>
        <a:xfrm>
          <a:off x="94248" y="584534"/>
          <a:ext cx="17517477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38100</xdr:colOff>
      <xdr:row>0</xdr:row>
      <xdr:rowOff>104775</xdr:rowOff>
    </xdr:from>
    <xdr:ext cx="1944250" cy="37414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DEB43C78-7A3D-4BBE-9723-7760DE1D7C9B}"/>
            </a:ext>
          </a:extLst>
        </xdr:cNvPr>
        <xdr:cNvSpPr txBox="1"/>
      </xdr:nvSpPr>
      <xdr:spPr>
        <a:xfrm>
          <a:off x="38100" y="104775"/>
          <a:ext cx="1944250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800" b="1" kern="1200">
              <a:solidFill>
                <a:schemeClr val="bg1">
                  <a:lumMod val="85000"/>
                </a:schemeClr>
              </a:solidFill>
            </a:rPr>
            <a:t>Cadastro</a:t>
          </a:r>
          <a:r>
            <a:rPr lang="pt-BR" sz="1800" b="1" kern="1200" baseline="0">
              <a:solidFill>
                <a:schemeClr val="bg1">
                  <a:lumMod val="85000"/>
                </a:schemeClr>
              </a:solidFill>
            </a:rPr>
            <a:t> de Aluno</a:t>
          </a:r>
          <a:endParaRPr lang="pt-BR" sz="1800" b="1" kern="1200">
            <a:solidFill>
              <a:schemeClr val="bg1">
                <a:lumMod val="85000"/>
              </a:schemeClr>
            </a:solidFill>
          </a:endParaRPr>
        </a:p>
      </xdr:txBody>
    </xdr:sp>
    <xdr:clientData/>
  </xdr:oneCellAnchor>
  <xdr:twoCellAnchor>
    <xdr:from>
      <xdr:col>2</xdr:col>
      <xdr:colOff>1800225</xdr:colOff>
      <xdr:row>0</xdr:row>
      <xdr:rowOff>190500</xdr:rowOff>
    </xdr:from>
    <xdr:to>
      <xdr:col>3</xdr:col>
      <xdr:colOff>445558</xdr:colOff>
      <xdr:row>1</xdr:row>
      <xdr:rowOff>229658</xdr:rowOff>
    </xdr:to>
    <xdr:grpSp>
      <xdr:nvGrpSpPr>
        <xdr:cNvPr id="7" name="Agrupar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E6D6172-E839-41F3-A6C3-9D7B6867A478}"/>
            </a:ext>
          </a:extLst>
        </xdr:cNvPr>
        <xdr:cNvGrpSpPr/>
      </xdr:nvGrpSpPr>
      <xdr:grpSpPr>
        <a:xfrm>
          <a:off x="2152650" y="190500"/>
          <a:ext cx="1483783" cy="239183"/>
          <a:chOff x="8201024" y="209550"/>
          <a:chExt cx="942976" cy="238125"/>
        </a:xfrm>
      </xdr:grpSpPr>
      <xdr:sp macro="" textlink="">
        <xdr:nvSpPr>
          <xdr:cNvPr id="8" name="Retângulo: Cantos Arredondados 7">
            <a:extLst>
              <a:ext uri="{FF2B5EF4-FFF2-40B4-BE49-F238E27FC236}">
                <a16:creationId xmlns:a16="http://schemas.microsoft.com/office/drawing/2014/main" id="{909AE656-3D23-A8C6-3F0A-A79CA50FC0D1}"/>
              </a:ext>
            </a:extLst>
          </xdr:cNvPr>
          <xdr:cNvSpPr/>
        </xdr:nvSpPr>
        <xdr:spPr>
          <a:xfrm>
            <a:off x="8201025" y="209550"/>
            <a:ext cx="933450" cy="238125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E8F5431F-4239-BAFA-AB34-A72C337FA661}"/>
              </a:ext>
            </a:extLst>
          </xdr:cNvPr>
          <xdr:cNvSpPr txBox="1"/>
        </xdr:nvSpPr>
        <xdr:spPr>
          <a:xfrm>
            <a:off x="8201024" y="244575"/>
            <a:ext cx="942976" cy="1935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oneCellAnchor>
    <xdr:from>
      <xdr:col>2</xdr:col>
      <xdr:colOff>733425</xdr:colOff>
      <xdr:row>8</xdr:row>
      <xdr:rowOff>47624</xdr:rowOff>
    </xdr:from>
    <xdr:ext cx="5368329" cy="593304"/>
    <xdr:sp macro="" textlink="">
      <xdr:nvSpPr>
        <xdr:cNvPr id="6" name="CaixaDeText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91E43E-321B-E763-F0A9-19513CB44684}"/>
            </a:ext>
          </a:extLst>
        </xdr:cNvPr>
        <xdr:cNvSpPr txBox="1"/>
      </xdr:nvSpPr>
      <xdr:spPr>
        <a:xfrm>
          <a:off x="1085850" y="2590799"/>
          <a:ext cx="5368329" cy="593304"/>
        </a:xfrm>
        <a:prstGeom prst="rect">
          <a:avLst/>
        </a:prstGeom>
        <a:solidFill>
          <a:srgbClr val="41C77E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3200" b="1" kern="1200"/>
            <a:t>Precisa cadastrar mais alunos?</a:t>
          </a:r>
        </a:p>
      </xdr:txBody>
    </xdr:sp>
    <xdr:clientData/>
  </xdr:oneCellAnchor>
  <xdr:twoCellAnchor>
    <xdr:from>
      <xdr:col>5</xdr:col>
      <xdr:colOff>809624</xdr:colOff>
      <xdr:row>8</xdr:row>
      <xdr:rowOff>219074</xdr:rowOff>
    </xdr:from>
    <xdr:to>
      <xdr:col>5</xdr:col>
      <xdr:colOff>1171574</xdr:colOff>
      <xdr:row>10</xdr:row>
      <xdr:rowOff>166368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CF094A87-8082-436E-A1D5-A7B9D869D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6534149" y="2762249"/>
          <a:ext cx="361950" cy="51879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82171</xdr:colOff>
      <xdr:row>0</xdr:row>
      <xdr:rowOff>125330</xdr:rowOff>
    </xdr:from>
    <xdr:to>
      <xdr:col>12</xdr:col>
      <xdr:colOff>1064658</xdr:colOff>
      <xdr:row>2</xdr:row>
      <xdr:rowOff>13157</xdr:rowOff>
    </xdr:to>
    <xdr:pic>
      <xdr:nvPicPr>
        <xdr:cNvPr id="2" name="Imagem 1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3F6D17-4FF0-4EB8-8374-35509A566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59746" y="125330"/>
          <a:ext cx="2058812" cy="383127"/>
        </a:xfrm>
        <a:prstGeom prst="rect">
          <a:avLst/>
        </a:prstGeom>
      </xdr:spPr>
    </xdr:pic>
    <xdr:clientData/>
  </xdr:twoCellAnchor>
  <xdr:twoCellAnchor editAs="absolute">
    <xdr:from>
      <xdr:col>9</xdr:col>
      <xdr:colOff>1038225</xdr:colOff>
      <xdr:row>1</xdr:row>
      <xdr:rowOff>48627</xdr:rowOff>
    </xdr:from>
    <xdr:to>
      <xdr:col>11</xdr:col>
      <xdr:colOff>84680</xdr:colOff>
      <xdr:row>2</xdr:row>
      <xdr:rowOff>10089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C3581D4-D8FA-45CD-B3D4-E14285591D32}"/>
            </a:ext>
          </a:extLst>
        </xdr:cNvPr>
        <xdr:cNvSpPr txBox="1"/>
      </xdr:nvSpPr>
      <xdr:spPr>
        <a:xfrm>
          <a:off x="9963150" y="248652"/>
          <a:ext cx="1199105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/>
  </xdr:twoCellAnchor>
  <xdr:twoCellAnchor>
    <xdr:from>
      <xdr:col>1</xdr:col>
      <xdr:colOff>94248</xdr:colOff>
      <xdr:row>2</xdr:row>
      <xdr:rowOff>89234</xdr:rowOff>
    </xdr:from>
    <xdr:to>
      <xdr:col>12</xdr:col>
      <xdr:colOff>1066800</xdr:colOff>
      <xdr:row>2</xdr:row>
      <xdr:rowOff>89234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714B055D-7152-427F-B97C-0072AFE88949}"/>
            </a:ext>
          </a:extLst>
        </xdr:cNvPr>
        <xdr:cNvCxnSpPr/>
      </xdr:nvCxnSpPr>
      <xdr:spPr>
        <a:xfrm>
          <a:off x="94248" y="584534"/>
          <a:ext cx="13126452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38100</xdr:colOff>
      <xdr:row>0</xdr:row>
      <xdr:rowOff>104775</xdr:rowOff>
    </xdr:from>
    <xdr:ext cx="1404872" cy="37414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F89C3CE1-DEE3-4200-B780-69B88A9E75BA}"/>
            </a:ext>
          </a:extLst>
        </xdr:cNvPr>
        <xdr:cNvSpPr txBox="1"/>
      </xdr:nvSpPr>
      <xdr:spPr>
        <a:xfrm>
          <a:off x="38100" y="104775"/>
          <a:ext cx="1404872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800" b="1" kern="1200">
              <a:solidFill>
                <a:schemeClr val="bg1">
                  <a:lumMod val="85000"/>
                </a:schemeClr>
              </a:solidFill>
            </a:rPr>
            <a:t>Treinamento</a:t>
          </a:r>
        </a:p>
      </xdr:txBody>
    </xdr:sp>
    <xdr:clientData/>
  </xdr:oneCellAnchor>
  <xdr:oneCellAnchor>
    <xdr:from>
      <xdr:col>1</xdr:col>
      <xdr:colOff>333375</xdr:colOff>
      <xdr:row>4</xdr:row>
      <xdr:rowOff>247650</xdr:rowOff>
    </xdr:from>
    <xdr:ext cx="2260042" cy="37414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788F6AA0-9E8D-41D4-8D38-AED1A3FF15DE}"/>
            </a:ext>
          </a:extLst>
        </xdr:cNvPr>
        <xdr:cNvSpPr txBox="1"/>
      </xdr:nvSpPr>
      <xdr:spPr>
        <a:xfrm>
          <a:off x="333375" y="1400175"/>
          <a:ext cx="2260042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800" b="1" kern="1200">
              <a:solidFill>
                <a:srgbClr val="FDD692"/>
              </a:solidFill>
            </a:rPr>
            <a:t>Preencher com 1 ou 0</a:t>
          </a:r>
        </a:p>
      </xdr:txBody>
    </xdr:sp>
    <xdr:clientData/>
  </xdr:oneCellAnchor>
  <xdr:twoCellAnchor>
    <xdr:from>
      <xdr:col>2</xdr:col>
      <xdr:colOff>1162050</xdr:colOff>
      <xdr:row>0</xdr:row>
      <xdr:rowOff>161925</xdr:rowOff>
    </xdr:from>
    <xdr:to>
      <xdr:col>3</xdr:col>
      <xdr:colOff>607483</xdr:colOff>
      <xdr:row>1</xdr:row>
      <xdr:rowOff>201083</xdr:rowOff>
    </xdr:to>
    <xdr:grpSp>
      <xdr:nvGrpSpPr>
        <xdr:cNvPr id="8" name="Agrupar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47A5270-03F3-45CF-9241-286F92BA58D1}"/>
            </a:ext>
          </a:extLst>
        </xdr:cNvPr>
        <xdr:cNvGrpSpPr/>
      </xdr:nvGrpSpPr>
      <xdr:grpSpPr>
        <a:xfrm>
          <a:off x="1590675" y="161925"/>
          <a:ext cx="1483783" cy="239183"/>
          <a:chOff x="8201024" y="209550"/>
          <a:chExt cx="942976" cy="238125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89035F2A-675A-196B-EE69-1CD65F04166D}"/>
              </a:ext>
            </a:extLst>
          </xdr:cNvPr>
          <xdr:cNvSpPr/>
        </xdr:nvSpPr>
        <xdr:spPr>
          <a:xfrm>
            <a:off x="8201025" y="209550"/>
            <a:ext cx="933450" cy="238125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6F870315-D6BF-2358-D4B3-6FB9C78D18BF}"/>
              </a:ext>
            </a:extLst>
          </xdr:cNvPr>
          <xdr:cNvSpPr txBox="1"/>
        </xdr:nvSpPr>
        <xdr:spPr>
          <a:xfrm>
            <a:off x="8201024" y="244575"/>
            <a:ext cx="942976" cy="1935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777496</xdr:colOff>
      <xdr:row>0</xdr:row>
      <xdr:rowOff>106280</xdr:rowOff>
    </xdr:from>
    <xdr:to>
      <xdr:col>6</xdr:col>
      <xdr:colOff>683658</xdr:colOff>
      <xdr:row>1</xdr:row>
      <xdr:rowOff>289382</xdr:rowOff>
    </xdr:to>
    <xdr:pic>
      <xdr:nvPicPr>
        <xdr:cNvPr id="2" name="Imagem 1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306EC6-0720-476F-B8E1-FFEE24E315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25546" y="106280"/>
          <a:ext cx="2058812" cy="383127"/>
        </a:xfrm>
        <a:prstGeom prst="rect">
          <a:avLst/>
        </a:prstGeom>
      </xdr:spPr>
    </xdr:pic>
    <xdr:clientData/>
  </xdr:twoCellAnchor>
  <xdr:twoCellAnchor editAs="absolute">
    <xdr:from>
      <xdr:col>3</xdr:col>
      <xdr:colOff>714375</xdr:colOff>
      <xdr:row>1</xdr:row>
      <xdr:rowOff>29577</xdr:rowOff>
    </xdr:from>
    <xdr:to>
      <xdr:col>4</xdr:col>
      <xdr:colOff>780005</xdr:colOff>
      <xdr:row>1</xdr:row>
      <xdr:rowOff>286314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C97D9AA-2CF4-4077-B5FF-045FFA8448A3}"/>
            </a:ext>
          </a:extLst>
        </xdr:cNvPr>
        <xdr:cNvSpPr txBox="1"/>
      </xdr:nvSpPr>
      <xdr:spPr>
        <a:xfrm>
          <a:off x="3028950" y="229602"/>
          <a:ext cx="1199105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/>
  </xdr:twoCellAnchor>
  <xdr:twoCellAnchor>
    <xdr:from>
      <xdr:col>1</xdr:col>
      <xdr:colOff>94248</xdr:colOff>
      <xdr:row>2</xdr:row>
      <xdr:rowOff>89234</xdr:rowOff>
    </xdr:from>
    <xdr:to>
      <xdr:col>13</xdr:col>
      <xdr:colOff>9525</xdr:colOff>
      <xdr:row>2</xdr:row>
      <xdr:rowOff>89234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83809828-D07D-4D98-9254-6FC6D594DA94}"/>
            </a:ext>
          </a:extLst>
        </xdr:cNvPr>
        <xdr:cNvCxnSpPr/>
      </xdr:nvCxnSpPr>
      <xdr:spPr>
        <a:xfrm>
          <a:off x="94248" y="584534"/>
          <a:ext cx="14850477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38100</xdr:colOff>
      <xdr:row>0</xdr:row>
      <xdr:rowOff>104775</xdr:rowOff>
    </xdr:from>
    <xdr:ext cx="1008866" cy="37414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BFE46C52-1D5F-45A5-901D-26E8F5C7E171}"/>
            </a:ext>
          </a:extLst>
        </xdr:cNvPr>
        <xdr:cNvSpPr txBox="1"/>
      </xdr:nvSpPr>
      <xdr:spPr>
        <a:xfrm>
          <a:off x="38100" y="104775"/>
          <a:ext cx="1008866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800" b="1" kern="1200">
              <a:solidFill>
                <a:schemeClr val="bg1">
                  <a:lumMod val="85000"/>
                </a:schemeClr>
              </a:solidFill>
            </a:rPr>
            <a:t>Controle</a:t>
          </a:r>
        </a:p>
      </xdr:txBody>
    </xdr:sp>
    <xdr:clientData/>
  </xdr:oneCellAnchor>
  <xdr:twoCellAnchor>
    <xdr:from>
      <xdr:col>2</xdr:col>
      <xdr:colOff>742950</xdr:colOff>
      <xdr:row>0</xdr:row>
      <xdr:rowOff>190500</xdr:rowOff>
    </xdr:from>
    <xdr:to>
      <xdr:col>3</xdr:col>
      <xdr:colOff>342900</xdr:colOff>
      <xdr:row>1</xdr:row>
      <xdr:rowOff>228600</xdr:rowOff>
    </xdr:to>
    <xdr:grpSp>
      <xdr:nvGrpSpPr>
        <xdr:cNvPr id="6" name="Agrupar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5D38132-6EFE-4641-ACED-B5AD28C2D71C}"/>
            </a:ext>
          </a:extLst>
        </xdr:cNvPr>
        <xdr:cNvGrpSpPr/>
      </xdr:nvGrpSpPr>
      <xdr:grpSpPr>
        <a:xfrm>
          <a:off x="1176867" y="190500"/>
          <a:ext cx="1483783" cy="239183"/>
          <a:chOff x="8201024" y="209550"/>
          <a:chExt cx="942976" cy="238125"/>
        </a:xfrm>
      </xdr:grpSpPr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F4A75742-B5D9-32A8-7F8D-9ED06AC40D2B}"/>
              </a:ext>
            </a:extLst>
          </xdr:cNvPr>
          <xdr:cNvSpPr/>
        </xdr:nvSpPr>
        <xdr:spPr>
          <a:xfrm>
            <a:off x="8201025" y="209550"/>
            <a:ext cx="933450" cy="238125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" name="CaixaDeTexto 7">
            <a:extLst>
              <a:ext uri="{FF2B5EF4-FFF2-40B4-BE49-F238E27FC236}">
                <a16:creationId xmlns:a16="http://schemas.microsoft.com/office/drawing/2014/main" id="{4EADDC45-9977-1506-9975-E1B25382614B}"/>
              </a:ext>
            </a:extLst>
          </xdr:cNvPr>
          <xdr:cNvSpPr txBox="1"/>
        </xdr:nvSpPr>
        <xdr:spPr>
          <a:xfrm>
            <a:off x="8201024" y="244575"/>
            <a:ext cx="942976" cy="1935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7</xdr:col>
      <xdr:colOff>781050</xdr:colOff>
      <xdr:row>0</xdr:row>
      <xdr:rowOff>180974</xdr:rowOff>
    </xdr:from>
    <xdr:to>
      <xdr:col>13</xdr:col>
      <xdr:colOff>17249</xdr:colOff>
      <xdr:row>2</xdr:row>
      <xdr:rowOff>9674</xdr:rowOff>
    </xdr:to>
    <xdr:grpSp>
      <xdr:nvGrpSpPr>
        <xdr:cNvPr id="18" name="Agrupar 17">
          <a:extLst>
            <a:ext uri="{FF2B5EF4-FFF2-40B4-BE49-F238E27FC236}">
              <a16:creationId xmlns:a16="http://schemas.microsoft.com/office/drawing/2014/main" id="{D8D52835-6B03-9AA0-CA6E-D59E733ADA5E}"/>
            </a:ext>
          </a:extLst>
        </xdr:cNvPr>
        <xdr:cNvGrpSpPr/>
      </xdr:nvGrpSpPr>
      <xdr:grpSpPr>
        <a:xfrm>
          <a:off x="7469717" y="180974"/>
          <a:ext cx="7501782" cy="326117"/>
          <a:chOff x="7496175" y="190499"/>
          <a:chExt cx="7494374" cy="324000"/>
        </a:xfrm>
      </xdr:grpSpPr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4C1F2CF5-989F-4363-A992-BA7EA25C5F50}"/>
              </a:ext>
            </a:extLst>
          </xdr:cNvPr>
          <xdr:cNvSpPr txBox="1"/>
        </xdr:nvSpPr>
        <xdr:spPr>
          <a:xfrm>
            <a:off x="9963150" y="190499"/>
            <a:ext cx="1333500" cy="3240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200" b="1" kern="1200">
                <a:solidFill>
                  <a:srgbClr val="41C77E"/>
                </a:solidFill>
              </a:rPr>
              <a:t>Alunos Aprovados:</a:t>
            </a:r>
          </a:p>
        </xdr:txBody>
      </xdr:sp>
      <xdr:sp macro="" textlink="$P$4">
        <xdr:nvSpPr>
          <xdr:cNvPr id="10" name="CaixaDeTexto 9">
            <a:extLst>
              <a:ext uri="{FF2B5EF4-FFF2-40B4-BE49-F238E27FC236}">
                <a16:creationId xmlns:a16="http://schemas.microsoft.com/office/drawing/2014/main" id="{395AA35F-9D6B-8FB0-7A04-66795B0E6B28}"/>
              </a:ext>
            </a:extLst>
          </xdr:cNvPr>
          <xdr:cNvSpPr txBox="1"/>
        </xdr:nvSpPr>
        <xdr:spPr>
          <a:xfrm>
            <a:off x="11344274" y="190499"/>
            <a:ext cx="684000" cy="3240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6B84DC0A-7454-46B0-89A0-4FB08EBB419D}" type="TxLink">
              <a:rPr lang="en-US" sz="1400" b="1" i="0" u="none" strike="noStrike" kern="1200">
                <a:solidFill>
                  <a:srgbClr val="41C77E"/>
                </a:solidFill>
                <a:latin typeface="Calibri"/>
                <a:ea typeface="Calibri"/>
                <a:cs typeface="Calibri"/>
              </a:rPr>
              <a:pPr algn="ctr"/>
              <a:t>0</a:t>
            </a:fld>
            <a:endParaRPr lang="pt-BR" sz="1400" b="1" kern="1200">
              <a:solidFill>
                <a:srgbClr val="41C77E"/>
              </a:solidFill>
            </a:endParaRPr>
          </a:p>
        </xdr:txBody>
      </xdr:sp>
      <xdr:sp macro="" textlink="">
        <xdr:nvSpPr>
          <xdr:cNvPr id="11" name="CaixaDeTexto 10">
            <a:extLst>
              <a:ext uri="{FF2B5EF4-FFF2-40B4-BE49-F238E27FC236}">
                <a16:creationId xmlns:a16="http://schemas.microsoft.com/office/drawing/2014/main" id="{073CA921-0D14-4270-A817-5D88A3E0F2CB}"/>
              </a:ext>
            </a:extLst>
          </xdr:cNvPr>
          <xdr:cNvSpPr txBox="1"/>
        </xdr:nvSpPr>
        <xdr:spPr>
          <a:xfrm>
            <a:off x="12925425" y="190499"/>
            <a:ext cx="1333500" cy="3240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200" b="1" kern="1200">
                <a:solidFill>
                  <a:srgbClr val="F37F87"/>
                </a:solidFill>
              </a:rPr>
              <a:t>Alunos Aprovados:</a:t>
            </a:r>
          </a:p>
        </xdr:txBody>
      </xdr:sp>
      <xdr:sp macro="" textlink="$Q$4">
        <xdr:nvSpPr>
          <xdr:cNvPr id="12" name="CaixaDeTexto 11">
            <a:extLst>
              <a:ext uri="{FF2B5EF4-FFF2-40B4-BE49-F238E27FC236}">
                <a16:creationId xmlns:a16="http://schemas.microsoft.com/office/drawing/2014/main" id="{8DA1B31D-F4AB-469F-BB81-371FFCCFF72F}"/>
              </a:ext>
            </a:extLst>
          </xdr:cNvPr>
          <xdr:cNvSpPr txBox="1"/>
        </xdr:nvSpPr>
        <xdr:spPr>
          <a:xfrm>
            <a:off x="14306549" y="190499"/>
            <a:ext cx="684000" cy="3240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F2AC1A24-2926-40B2-BCF3-F5A7EAA0C78F}" type="TxLink">
              <a:rPr lang="en-US" sz="1400" b="1" i="0" u="none" strike="noStrike" kern="1200">
                <a:solidFill>
                  <a:srgbClr val="F37F87"/>
                </a:solidFill>
                <a:latin typeface="Calibri"/>
                <a:ea typeface="Calibri"/>
                <a:cs typeface="Calibri"/>
              </a:rPr>
              <a:pPr marL="0" indent="0" algn="ctr"/>
              <a:t>0</a:t>
            </a:fld>
            <a:endParaRPr lang="pt-BR" sz="1400" b="1" i="0" u="none" strike="noStrike" kern="1200">
              <a:solidFill>
                <a:srgbClr val="F37F87"/>
              </a:solidFill>
              <a:latin typeface="Calibri"/>
              <a:ea typeface="Calibri"/>
              <a:cs typeface="Calibri"/>
            </a:endParaRPr>
          </a:p>
        </xdr:txBody>
      </xdr:sp>
      <xdr:sp macro="" textlink="$S$4">
        <xdr:nvSpPr>
          <xdr:cNvPr id="14" name="CaixaDeTexto 13">
            <a:extLst>
              <a:ext uri="{FF2B5EF4-FFF2-40B4-BE49-F238E27FC236}">
                <a16:creationId xmlns:a16="http://schemas.microsoft.com/office/drawing/2014/main" id="{57203BD0-131C-4608-8F8A-70DBF1744857}"/>
              </a:ext>
            </a:extLst>
          </xdr:cNvPr>
          <xdr:cNvSpPr txBox="1"/>
        </xdr:nvSpPr>
        <xdr:spPr>
          <a:xfrm>
            <a:off x="12049124" y="190499"/>
            <a:ext cx="647701" cy="324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fld id="{87973F56-DB85-4630-862D-3D539CD13DC9}" type="TxLink">
              <a:rPr lang="en-US" sz="1050" b="1" i="0" u="none" strike="noStrike" kern="1200">
                <a:solidFill>
                  <a:srgbClr val="FDD692"/>
                </a:solidFill>
                <a:latin typeface="Calibri"/>
                <a:ea typeface="Calibri"/>
                <a:cs typeface="Calibri"/>
              </a:rPr>
              <a:pPr algn="l"/>
              <a:t> </a:t>
            </a:fld>
            <a:endParaRPr lang="pt-BR" sz="1100" b="1" kern="1200">
              <a:solidFill>
                <a:srgbClr val="FDD692"/>
              </a:solidFill>
            </a:endParaRPr>
          </a:p>
        </xdr:txBody>
      </xdr:sp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B2A55A21-BB29-46EE-9D96-30417D941A75}"/>
              </a:ext>
            </a:extLst>
          </xdr:cNvPr>
          <xdr:cNvSpPr txBox="1"/>
        </xdr:nvSpPr>
        <xdr:spPr>
          <a:xfrm>
            <a:off x="7496175" y="190499"/>
            <a:ext cx="1333500" cy="3240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200" b="1" kern="1200">
                <a:solidFill>
                  <a:schemeClr val="bg1">
                    <a:lumMod val="95000"/>
                  </a:schemeClr>
                </a:solidFill>
              </a:rPr>
              <a:t>Total de Alunos</a:t>
            </a:r>
          </a:p>
        </xdr:txBody>
      </xdr:sp>
      <xdr:sp macro="" textlink="$O$4">
        <xdr:nvSpPr>
          <xdr:cNvPr id="15" name="CaixaDeTexto 14">
            <a:extLst>
              <a:ext uri="{FF2B5EF4-FFF2-40B4-BE49-F238E27FC236}">
                <a16:creationId xmlns:a16="http://schemas.microsoft.com/office/drawing/2014/main" id="{98978482-1E56-4D69-BF99-E455F2943AAE}"/>
              </a:ext>
            </a:extLst>
          </xdr:cNvPr>
          <xdr:cNvSpPr txBox="1"/>
        </xdr:nvSpPr>
        <xdr:spPr>
          <a:xfrm>
            <a:off x="8877299" y="190499"/>
            <a:ext cx="684000" cy="3240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54FB5553-1568-4438-AF8E-E37F97CFF179}" type="TxLink">
              <a:rPr lang="en-US" sz="1400" b="1" i="0" u="none" strike="noStrike" kern="1200">
                <a:solidFill>
                  <a:schemeClr val="bg1">
                    <a:lumMod val="95000"/>
                  </a:schemeClr>
                </a:solidFill>
                <a:latin typeface="Calibri"/>
                <a:ea typeface="Calibri"/>
                <a:cs typeface="Calibri"/>
              </a:rPr>
              <a:pPr algn="ctr"/>
              <a:t>0</a:t>
            </a:fld>
            <a:endParaRPr lang="pt-BR" sz="1400" b="1" kern="1200">
              <a:solidFill>
                <a:schemeClr val="bg1">
                  <a:lumMod val="95000"/>
                </a:schemeClr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0147A-6A7E-4917-964C-3E11997D4916}">
  <sheetPr>
    <tabColor rgb="FF242B44"/>
  </sheetPr>
  <dimension ref="A2:N15"/>
  <sheetViews>
    <sheetView tabSelected="1" workbookViewId="0">
      <selection activeCell="P19" sqref="P19"/>
    </sheetView>
  </sheetViews>
  <sheetFormatPr defaultRowHeight="15" x14ac:dyDescent="0.25"/>
  <cols>
    <col min="1" max="1" width="3" style="68" customWidth="1"/>
    <col min="2" max="16384" width="9.140625" style="68"/>
  </cols>
  <sheetData>
    <row r="2" spans="1:14" ht="38.25" customHeight="1" x14ac:dyDescent="0.25">
      <c r="B2" s="69" t="s">
        <v>54</v>
      </c>
    </row>
    <row r="3" spans="1:14" ht="22.5" customHeight="1" x14ac:dyDescent="0.25">
      <c r="A3" s="70" t="s">
        <v>55</v>
      </c>
      <c r="B3" s="68" t="s">
        <v>57</v>
      </c>
    </row>
    <row r="7" spans="1:14" ht="29.25" customHeight="1" x14ac:dyDescent="0.25">
      <c r="A7" s="70" t="s">
        <v>55</v>
      </c>
      <c r="B7" s="68" t="s">
        <v>56</v>
      </c>
    </row>
    <row r="15" spans="1:14" x14ac:dyDescent="0.25">
      <c r="N15" s="50"/>
    </row>
  </sheetData>
  <sheetProtection algorithmName="SHA-512" hashValue="IT6JTSULaLpqBb8rppPABC0cbi5kPNYJFjcCvQNbddomjW56O3ma9Gq/XPa6RQgyx7+N4EC2kw7Zlr3yv17WbA==" saltValue="vLp6jDj0+SPskOi+VcZFnQ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DF4C1-51E4-403F-867E-047C4174F2EF}">
  <sheetPr>
    <tabColor rgb="FF323B59"/>
  </sheetPr>
  <dimension ref="D10"/>
  <sheetViews>
    <sheetView workbookViewId="0">
      <selection activeCell="X10" sqref="X10"/>
    </sheetView>
  </sheetViews>
  <sheetFormatPr defaultRowHeight="15" x14ac:dyDescent="0.25"/>
  <cols>
    <col min="1" max="16384" width="9.140625" style="67"/>
  </cols>
  <sheetData>
    <row r="10" spans="4:4" x14ac:dyDescent="0.25">
      <c r="D10" s="66"/>
    </row>
  </sheetData>
  <sheetProtection algorithmName="SHA-512" hashValue="jANa+8PGUOqP3ZRyHkMyv8feiqu2lVkGLbdJ1kcZ7L81qlP4n+wh/z+6MCQ/ul7ixYpNzI9ZbD8+EzG8u2q5nQ==" saltValue="8+aT7HIwIRVwebvSlJzyqA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69580-3BBD-4AFE-BBD6-D5C655F0965A}">
  <dimension ref="A1:L19"/>
  <sheetViews>
    <sheetView topLeftCell="B1" zoomScaleNormal="100" workbookViewId="0">
      <pane ySplit="4" topLeftCell="A5" activePane="bottomLeft" state="frozen"/>
      <selection pane="bottomLeft" activeCell="C5" sqref="C5"/>
    </sheetView>
  </sheetViews>
  <sheetFormatPr defaultRowHeight="15.75" zeroHeight="1" x14ac:dyDescent="0.25"/>
  <cols>
    <col min="1" max="1" width="1.5703125" style="6" hidden="1" customWidth="1"/>
    <col min="2" max="2" width="5.28515625" style="1" customWidth="1"/>
    <col min="3" max="3" width="42.5703125" style="2" customWidth="1"/>
    <col min="4" max="4" width="17" style="3" customWidth="1"/>
    <col min="5" max="6" width="21" style="3" customWidth="1"/>
    <col min="7" max="7" width="26.85546875" style="3" customWidth="1"/>
    <col min="8" max="10" width="25.42578125" style="6" customWidth="1"/>
    <col min="11" max="11" width="54.5703125" style="6" customWidth="1"/>
    <col min="12" max="12" width="25.7109375" style="7" customWidth="1"/>
    <col min="13" max="13" width="1.7109375" style="6" customWidth="1"/>
    <col min="14" max="14" width="6.7109375" style="6" customWidth="1"/>
    <col min="15" max="15" width="12.7109375" style="6" customWidth="1"/>
    <col min="16" max="16" width="25.7109375" style="6" customWidth="1"/>
    <col min="17" max="16384" width="9.140625" style="6"/>
  </cols>
  <sheetData>
    <row r="1" spans="2:12" x14ac:dyDescent="0.25"/>
    <row r="2" spans="2:12" ht="23.25" customHeight="1" thickBot="1" x14ac:dyDescent="0.3"/>
    <row r="3" spans="2:12" ht="46.5" customHeight="1" thickBot="1" x14ac:dyDescent="0.3">
      <c r="C3" s="8"/>
      <c r="D3" s="9" t="s">
        <v>0</v>
      </c>
      <c r="E3" s="10"/>
      <c r="F3" s="10"/>
      <c r="G3" s="10"/>
    </row>
    <row r="4" spans="2:12" s="13" customFormat="1" ht="24.75" customHeight="1" x14ac:dyDescent="0.25">
      <c r="B4" s="11"/>
      <c r="C4" s="63" t="s">
        <v>1</v>
      </c>
      <c r="D4" s="63" t="s">
        <v>2</v>
      </c>
      <c r="E4" s="63" t="s">
        <v>3</v>
      </c>
      <c r="F4" s="63" t="s">
        <v>9</v>
      </c>
      <c r="G4" s="63" t="s">
        <v>4</v>
      </c>
      <c r="H4" s="63" t="s">
        <v>5</v>
      </c>
      <c r="I4" s="63" t="s">
        <v>6</v>
      </c>
      <c r="J4" s="63" t="s">
        <v>7</v>
      </c>
      <c r="K4" s="63" t="s">
        <v>8</v>
      </c>
      <c r="L4" s="12"/>
    </row>
    <row r="5" spans="2:12" s="19" customFormat="1" ht="22.5" customHeight="1" x14ac:dyDescent="0.25">
      <c r="B5" s="14">
        <v>1</v>
      </c>
      <c r="C5" s="15"/>
      <c r="D5" s="16"/>
      <c r="E5" s="16"/>
      <c r="F5" s="16"/>
      <c r="G5" s="16"/>
      <c r="H5" s="17"/>
      <c r="I5" s="17"/>
      <c r="J5" s="17"/>
      <c r="K5" s="17"/>
      <c r="L5" s="18"/>
    </row>
    <row r="6" spans="2:12" s="19" customFormat="1" ht="22.5" customHeight="1" x14ac:dyDescent="0.25">
      <c r="B6" s="14">
        <v>2</v>
      </c>
      <c r="C6" s="15"/>
      <c r="D6" s="16"/>
      <c r="E6" s="16"/>
      <c r="F6" s="16"/>
      <c r="G6" s="16"/>
      <c r="H6" s="17"/>
      <c r="I6" s="17"/>
      <c r="J6" s="17"/>
      <c r="K6" s="17"/>
      <c r="L6" s="18"/>
    </row>
    <row r="7" spans="2:12" s="19" customFormat="1" ht="22.5" customHeight="1" x14ac:dyDescent="0.25">
      <c r="B7" s="14">
        <v>3</v>
      </c>
      <c r="C7" s="15"/>
      <c r="D7" s="16"/>
      <c r="E7" s="16"/>
      <c r="F7" s="16"/>
      <c r="G7" s="16"/>
      <c r="H7" s="17"/>
      <c r="I7" s="17"/>
      <c r="J7" s="17"/>
      <c r="K7" s="17"/>
      <c r="L7" s="18"/>
    </row>
    <row r="8" spans="2:12" s="19" customFormat="1" ht="22.5" customHeight="1" x14ac:dyDescent="0.25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</row>
    <row r="9" spans="2:12" s="19" customFormat="1" ht="22.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</row>
    <row r="10" spans="2:12" s="19" customFormat="1" ht="22.5" customHeight="1" x14ac:dyDescent="0.25"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</row>
    <row r="11" spans="2:12" s="19" customFormat="1" ht="22.5" customHeight="1" x14ac:dyDescent="0.25"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</row>
    <row r="12" spans="2:12" s="19" customFormat="1" ht="22.5" customHeight="1" x14ac:dyDescent="0.25"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</row>
    <row r="13" spans="2:12" s="19" customFormat="1" ht="22.5" hidden="1" customHeight="1" x14ac:dyDescent="0.25"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</row>
    <row r="14" spans="2:12" s="19" customFormat="1" ht="22.5" hidden="1" customHeight="1" x14ac:dyDescent="0.25"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spans="2:12" s="19" customFormat="1" ht="22.5" hidden="1" customHeight="1" x14ac:dyDescent="0.25"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</row>
    <row r="16" spans="2:12" s="19" customFormat="1" ht="22.5" hidden="1" customHeight="1" x14ac:dyDescent="0.25"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spans="2:12" s="19" customFormat="1" ht="22.5" hidden="1" customHeight="1" x14ac:dyDescent="0.25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</row>
    <row r="18" spans="2:12" s="19" customFormat="1" ht="22.5" hidden="1" customHeight="1" x14ac:dyDescent="0.25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</row>
    <row r="19" spans="2:12" s="19" customFormat="1" ht="22.5" hidden="1" customHeight="1" x14ac:dyDescent="0.25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</sheetData>
  <sheetProtection algorithmName="SHA-512" hashValue="AxXuqUMd3bKEs/uRL0vHTC3q8wCsvWOIsvkRVAmUqJiqjYNk9pPVWBTWa2QcPdx6IPxjp+7DaU8hxf3YVVr8/Q==" saltValue="mlnpelhUuNFLCTPMq23O+Q==" spinCount="100000" sheet="1" objects="1" scenarios="1"/>
  <autoFilter ref="C4:K19" xr:uid="{247F7EFF-35F2-47F8-865C-47723375E6B8}"/>
  <conditionalFormatting sqref="D5:D7">
    <cfRule type="expression" dxfId="10" priority="1">
      <formula>D5="Em Análise"</formula>
    </cfRule>
    <cfRule type="expression" dxfId="9" priority="2">
      <formula>D5="Inativo"</formula>
    </cfRule>
    <cfRule type="expression" dxfId="8" priority="3">
      <formula>D5="Ativo"</formula>
    </cfRule>
  </conditionalFormatting>
  <dataValidations count="1">
    <dataValidation type="list" allowBlank="1" showInputMessage="1" showErrorMessage="1" sqref="D5:D7" xr:uid="{6FCB0A3C-2EBE-48E5-BEE0-F2DB88177A62}">
      <formula1>"Inativo, Em Análise, Ativo"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43880-5B73-4DA2-B237-413DF961CE19}">
  <dimension ref="A1:T21"/>
  <sheetViews>
    <sheetView topLeftCell="B1" zoomScaleNormal="100" workbookViewId="0">
      <pane ySplit="6" topLeftCell="A7" activePane="bottomLeft" state="frozen"/>
      <selection pane="bottomLeft" activeCell="D4" sqref="D4"/>
    </sheetView>
  </sheetViews>
  <sheetFormatPr defaultRowHeight="15.75" zeroHeight="1" x14ac:dyDescent="0.25"/>
  <cols>
    <col min="1" max="1" width="1.5703125" style="6" hidden="1" customWidth="1"/>
    <col min="2" max="2" width="6.42578125" style="1" customWidth="1"/>
    <col min="3" max="3" width="30.5703125" style="2" customWidth="1"/>
    <col min="4" max="7" width="16.140625" style="3" customWidth="1"/>
    <col min="8" max="8" width="16.140625" style="4" customWidth="1"/>
    <col min="9" max="10" width="16.140625" style="5" customWidth="1"/>
    <col min="11" max="13" width="16.140625" style="6" customWidth="1"/>
    <col min="14" max="19" width="18.140625" style="6" customWidth="1"/>
    <col min="20" max="20" width="25.7109375" style="7" customWidth="1"/>
    <col min="21" max="21" width="1.7109375" style="6" customWidth="1"/>
    <col min="22" max="22" width="6.7109375" style="6" customWidth="1"/>
    <col min="23" max="23" width="12.7109375" style="6" customWidth="1"/>
    <col min="24" max="24" width="25.7109375" style="6" customWidth="1"/>
    <col min="25" max="16384" width="9.140625" style="6"/>
  </cols>
  <sheetData>
    <row r="1" spans="2:20" x14ac:dyDescent="0.25"/>
    <row r="2" spans="2:20" ht="23.25" customHeight="1" thickBot="1" x14ac:dyDescent="0.3"/>
    <row r="3" spans="2:20" ht="18" customHeight="1" thickBot="1" x14ac:dyDescent="0.3">
      <c r="C3" s="27"/>
      <c r="D3" s="10"/>
      <c r="E3" s="10"/>
      <c r="F3" s="10"/>
      <c r="G3" s="10"/>
      <c r="H3" s="10"/>
      <c r="I3" s="10"/>
      <c r="J3" s="3"/>
    </row>
    <row r="4" spans="2:20" ht="33.75" customHeight="1" x14ac:dyDescent="0.25">
      <c r="C4" s="52" t="s">
        <v>46</v>
      </c>
      <c r="D4" s="31"/>
      <c r="E4" s="24"/>
      <c r="G4" s="52" t="s">
        <v>47</v>
      </c>
      <c r="H4" s="33"/>
      <c r="I4" s="49" t="str">
        <f>IF(H4&gt;10,"Máximo de 10 dias","")</f>
        <v/>
      </c>
      <c r="K4" s="52" t="s">
        <v>48</v>
      </c>
      <c r="L4" s="32"/>
    </row>
    <row r="5" spans="2:20" ht="51" customHeight="1" x14ac:dyDescent="0.25">
      <c r="C5" s="21"/>
      <c r="D5" s="25" t="s">
        <v>12</v>
      </c>
      <c r="E5" s="26">
        <f>D5+1</f>
        <v>2</v>
      </c>
      <c r="F5" s="26">
        <f t="shared" ref="F5:M5" si="0">E5+1</f>
        <v>3</v>
      </c>
      <c r="G5" s="26">
        <f t="shared" si="0"/>
        <v>4</v>
      </c>
      <c r="H5" s="26">
        <f t="shared" si="0"/>
        <v>5</v>
      </c>
      <c r="I5" s="26">
        <f t="shared" si="0"/>
        <v>6</v>
      </c>
      <c r="J5" s="26">
        <f t="shared" si="0"/>
        <v>7</v>
      </c>
      <c r="K5" s="26">
        <f t="shared" si="0"/>
        <v>8</v>
      </c>
      <c r="L5" s="26">
        <f t="shared" si="0"/>
        <v>9</v>
      </c>
      <c r="M5" s="26">
        <f t="shared" si="0"/>
        <v>10</v>
      </c>
    </row>
    <row r="6" spans="2:20" s="13" customFormat="1" ht="24.75" customHeight="1" x14ac:dyDescent="0.25">
      <c r="B6" s="11"/>
      <c r="C6" s="63" t="s">
        <v>11</v>
      </c>
      <c r="D6" s="64" t="str">
        <f>IF(D4="","",D4)</f>
        <v/>
      </c>
      <c r="E6" s="64" t="str">
        <f t="shared" ref="E6:M6" si="1">IF(E5&gt;$H$4,"",IF(WEEKDAY(D6)=6,IF($L$4="sim",D6+3,D6+1),D6+1))</f>
        <v/>
      </c>
      <c r="F6" s="64" t="str">
        <f t="shared" si="1"/>
        <v/>
      </c>
      <c r="G6" s="64" t="str">
        <f t="shared" si="1"/>
        <v/>
      </c>
      <c r="H6" s="64" t="str">
        <f t="shared" si="1"/>
        <v/>
      </c>
      <c r="I6" s="64" t="str">
        <f t="shared" si="1"/>
        <v/>
      </c>
      <c r="J6" s="64" t="str">
        <f t="shared" si="1"/>
        <v/>
      </c>
      <c r="K6" s="64" t="str">
        <f t="shared" si="1"/>
        <v/>
      </c>
      <c r="L6" s="64" t="str">
        <f t="shared" si="1"/>
        <v/>
      </c>
      <c r="M6" s="64" t="str">
        <f t="shared" si="1"/>
        <v/>
      </c>
      <c r="N6" s="20"/>
      <c r="O6" s="20"/>
      <c r="P6" s="20"/>
      <c r="Q6" s="20"/>
      <c r="R6" s="20"/>
      <c r="S6" s="20"/>
      <c r="T6" s="12"/>
    </row>
    <row r="7" spans="2:20" s="19" customFormat="1" ht="22.5" customHeight="1" x14ac:dyDescent="0.25">
      <c r="B7" s="14">
        <v>1</v>
      </c>
      <c r="C7" s="65" t="str">
        <f>IF('Cadastro de Aluno'!C5="","",'Cadastro de Aluno'!C5)</f>
        <v/>
      </c>
      <c r="D7" s="23"/>
      <c r="E7" s="71"/>
      <c r="F7" s="71"/>
      <c r="G7" s="71"/>
      <c r="H7" s="71"/>
      <c r="I7" s="71"/>
      <c r="J7" s="71"/>
      <c r="K7" s="71"/>
      <c r="L7" s="71"/>
      <c r="M7" s="71"/>
      <c r="N7" s="20"/>
      <c r="O7" s="20"/>
      <c r="P7" s="20"/>
      <c r="Q7" s="20"/>
      <c r="R7" s="20"/>
      <c r="S7" s="20"/>
      <c r="T7" s="18"/>
    </row>
    <row r="8" spans="2:20" s="19" customFormat="1" ht="22.5" customHeight="1" x14ac:dyDescent="0.25">
      <c r="B8" s="14">
        <v>2</v>
      </c>
      <c r="C8" s="65" t="str">
        <f>IF('Cadastro de Aluno'!C6="","",'Cadastro de Aluno'!C6)</f>
        <v/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20"/>
      <c r="O8" s="20"/>
      <c r="P8" s="20"/>
      <c r="Q8" s="20"/>
      <c r="R8" s="20"/>
      <c r="S8" s="20"/>
      <c r="T8" s="18"/>
    </row>
    <row r="9" spans="2:20" s="19" customFormat="1" ht="22.5" customHeight="1" x14ac:dyDescent="0.25">
      <c r="B9" s="14">
        <v>3</v>
      </c>
      <c r="C9" s="65" t="str">
        <f>IF('Cadastro de Aluno'!C7="","",'Cadastro de Aluno'!C7)</f>
        <v/>
      </c>
      <c r="D9" s="71"/>
      <c r="E9" s="71"/>
      <c r="F9" s="71"/>
      <c r="G9" s="71"/>
      <c r="H9" s="71"/>
      <c r="I9" s="72"/>
      <c r="J9" s="71"/>
      <c r="K9" s="71"/>
      <c r="L9" s="71"/>
      <c r="M9" s="71"/>
      <c r="N9" s="20"/>
      <c r="O9" s="20"/>
      <c r="P9" s="20"/>
      <c r="Q9" s="20"/>
      <c r="R9" s="20"/>
      <c r="S9" s="20"/>
      <c r="T9" s="18"/>
    </row>
    <row r="10" spans="2:20" s="19" customFormat="1" ht="22.5" customHeight="1" x14ac:dyDescent="0.25">
      <c r="B10" s="14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18"/>
    </row>
    <row r="11" spans="2:20" s="19" customFormat="1" ht="22.5" hidden="1" customHeight="1" x14ac:dyDescent="0.25">
      <c r="B11" s="1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18"/>
    </row>
    <row r="12" spans="2:20" s="19" customFormat="1" ht="22.5" hidden="1" customHeight="1" x14ac:dyDescent="0.25">
      <c r="B12" s="14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18"/>
    </row>
    <row r="13" spans="2:20" s="19" customFormat="1" ht="22.5" hidden="1" customHeight="1" x14ac:dyDescent="0.25">
      <c r="B13" s="14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18"/>
    </row>
    <row r="14" spans="2:20" s="19" customFormat="1" ht="22.5" hidden="1" customHeight="1" x14ac:dyDescent="0.25">
      <c r="B14" s="1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18"/>
    </row>
    <row r="15" spans="2:20" s="19" customFormat="1" ht="22.5" hidden="1" customHeight="1" x14ac:dyDescent="0.25">
      <c r="B15" s="14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18"/>
    </row>
    <row r="16" spans="2:20" s="19" customFormat="1" ht="22.5" hidden="1" customHeight="1" x14ac:dyDescent="0.25">
      <c r="B16" s="14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18"/>
    </row>
    <row r="17" spans="2:20" s="19" customFormat="1" ht="22.5" hidden="1" customHeight="1" x14ac:dyDescent="0.25">
      <c r="B17" s="14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18"/>
    </row>
    <row r="18" spans="2:20" s="19" customFormat="1" ht="22.5" hidden="1" customHeight="1" x14ac:dyDescent="0.25">
      <c r="B18" s="14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18"/>
    </row>
    <row r="19" spans="2:20" s="19" customFormat="1" ht="22.5" hidden="1" customHeight="1" x14ac:dyDescent="0.25">
      <c r="B19" s="14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18"/>
    </row>
    <row r="20" spans="2:20" s="19" customFormat="1" ht="22.5" hidden="1" customHeight="1" x14ac:dyDescent="0.25">
      <c r="B20" s="14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18"/>
    </row>
    <row r="21" spans="2:20" s="19" customFormat="1" ht="22.5" hidden="1" customHeight="1" x14ac:dyDescent="0.25">
      <c r="B21" s="14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18"/>
    </row>
  </sheetData>
  <sheetProtection algorithmName="SHA-512" hashValue="yvRT4g5bYDz4KR7oFYaNvuUUiOq1GoJFGSbwWG4pPFF0+p81Nxb0BaxziMWcCNi+SZbpp6oqxgt4xU8zDqo2ag==" saltValue="LDSNzYSk4gpIzVdWlYZP2Q==" spinCount="100000" sheet="1" objects="1" scenarios="1"/>
  <phoneticPr fontId="15" type="noConversion"/>
  <conditionalFormatting sqref="D7:M9">
    <cfRule type="expression" dxfId="7" priority="1">
      <formula>D7=""</formula>
    </cfRule>
    <cfRule type="expression" dxfId="6" priority="2">
      <formula>D7=0</formula>
    </cfRule>
    <cfRule type="expression" dxfId="5" priority="3">
      <formula>D7=1</formula>
    </cfRule>
  </conditionalFormatting>
  <dataValidations count="1">
    <dataValidation type="list" allowBlank="1" showInputMessage="1" showErrorMessage="1" sqref="L4" xr:uid="{9FF6A2A2-E2EF-4714-8DC7-F587CF5D6FE2}">
      <formula1>"Sim,Não"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1B88A-77B5-4DFE-A8B5-7695EADDFC72}">
  <dimension ref="A1:X24"/>
  <sheetViews>
    <sheetView topLeftCell="B1" zoomScale="90" zoomScaleNormal="90" workbookViewId="0">
      <pane ySplit="7" topLeftCell="A8" activePane="bottomLeft" state="frozen"/>
      <selection pane="bottomLeft" activeCell="M8" activeCellId="6" sqref="D4:E4 G4 E8:H10 J8:J10 J4 M4 M8:M10"/>
    </sheetView>
  </sheetViews>
  <sheetFormatPr defaultRowHeight="15.75" zeroHeight="1" x14ac:dyDescent="0.25"/>
  <cols>
    <col min="1" max="1" width="1.5703125" style="6" hidden="1" customWidth="1"/>
    <col min="2" max="2" width="6.42578125" style="1" customWidth="1"/>
    <col min="3" max="3" width="28.28515625" style="2" customWidth="1"/>
    <col min="4" max="4" width="17" style="3" customWidth="1"/>
    <col min="5" max="7" width="16.140625" style="3" customWidth="1"/>
    <col min="8" max="8" width="16.140625" style="4" customWidth="1"/>
    <col min="9" max="9" width="17.5703125" style="4" customWidth="1"/>
    <col min="10" max="11" width="18.7109375" style="4" customWidth="1"/>
    <col min="12" max="12" width="16.140625" style="4" customWidth="1"/>
    <col min="13" max="13" width="36.5703125" style="5" customWidth="1"/>
    <col min="14" max="14" width="3" style="5" customWidth="1"/>
    <col min="15" max="16" width="8.85546875" style="7" customWidth="1"/>
    <col min="17" max="17" width="10.7109375" style="7" customWidth="1"/>
    <col min="18" max="19" width="8.85546875" style="7" customWidth="1"/>
    <col min="20" max="20" width="18.140625" style="7" customWidth="1"/>
    <col min="21" max="23" width="18.140625" style="6" customWidth="1"/>
    <col min="24" max="24" width="25.7109375" style="7" customWidth="1"/>
    <col min="25" max="25" width="1.7109375" style="6" customWidth="1"/>
    <col min="26" max="26" width="6.7109375" style="6" customWidth="1"/>
    <col min="27" max="27" width="12.7109375" style="6" customWidth="1"/>
    <col min="28" max="28" width="25.7109375" style="6" customWidth="1"/>
    <col min="29" max="16384" width="9.140625" style="6"/>
  </cols>
  <sheetData>
    <row r="1" spans="2:24" x14ac:dyDescent="0.25"/>
    <row r="2" spans="2:24" ht="23.25" customHeight="1" thickBot="1" x14ac:dyDescent="0.3"/>
    <row r="3" spans="2:24" ht="41.25" customHeight="1" thickBot="1" x14ac:dyDescent="0.3">
      <c r="C3" s="8"/>
      <c r="D3" s="10"/>
      <c r="E3" s="10"/>
      <c r="F3" s="10"/>
      <c r="G3" s="10"/>
      <c r="H3" s="10"/>
      <c r="I3" s="10"/>
      <c r="J3" s="10"/>
      <c r="K3" s="10"/>
      <c r="L3" s="10"/>
      <c r="M3" s="10"/>
      <c r="N3" s="3"/>
      <c r="P3" s="39" t="s">
        <v>43</v>
      </c>
      <c r="Q3" s="39" t="s">
        <v>44</v>
      </c>
      <c r="R3" s="39"/>
      <c r="S3" s="39" t="s">
        <v>45</v>
      </c>
      <c r="T3" s="51"/>
    </row>
    <row r="4" spans="2:24" ht="33.75" customHeight="1" x14ac:dyDescent="0.25">
      <c r="C4" s="52" t="s">
        <v>49</v>
      </c>
      <c r="D4" s="73"/>
      <c r="E4" s="74"/>
      <c r="F4" s="52" t="s">
        <v>50</v>
      </c>
      <c r="G4" s="30"/>
      <c r="H4" s="20"/>
      <c r="I4" s="52" t="s">
        <v>51</v>
      </c>
      <c r="J4" s="34"/>
      <c r="K4" s="22"/>
      <c r="L4" s="52" t="s">
        <v>52</v>
      </c>
      <c r="M4" s="30" t="s">
        <v>23</v>
      </c>
      <c r="N4" s="6"/>
      <c r="O4" s="7">
        <f>P4+Q4</f>
        <v>0</v>
      </c>
      <c r="P4" s="39">
        <f>COUNTIF($K$8:$K$22,"Aprovado")</f>
        <v>0</v>
      </c>
      <c r="Q4" s="39">
        <f>COUNTIF($K$8:$K$22,"Reprovado")</f>
        <v>0</v>
      </c>
      <c r="R4" s="39"/>
      <c r="S4" s="40" t="str">
        <f>IFERROR(P4/(P4+Q4),"")</f>
        <v/>
      </c>
      <c r="T4" s="51"/>
    </row>
    <row r="5" spans="2:24" ht="46.5" customHeight="1" thickBot="1" x14ac:dyDescent="0.3">
      <c r="C5" s="21"/>
      <c r="D5" s="29"/>
      <c r="E5" s="28"/>
      <c r="F5" s="28"/>
      <c r="G5" s="22"/>
      <c r="H5" s="22"/>
      <c r="I5" s="22"/>
      <c r="J5" s="22"/>
      <c r="K5" s="22"/>
      <c r="L5" s="22"/>
      <c r="M5" s="22"/>
      <c r="N5" s="22"/>
      <c r="O5" s="26"/>
      <c r="P5" s="26"/>
      <c r="Q5" s="26"/>
      <c r="R5" s="26"/>
      <c r="S5" s="26"/>
      <c r="T5" s="51"/>
    </row>
    <row r="6" spans="2:24" ht="16.5" customHeight="1" x14ac:dyDescent="0.25">
      <c r="C6" s="53" t="s">
        <v>14</v>
      </c>
      <c r="D6" s="53" t="s">
        <v>14</v>
      </c>
      <c r="E6" s="22"/>
      <c r="F6" s="22"/>
      <c r="G6" s="22"/>
      <c r="H6" s="22"/>
      <c r="I6" s="53" t="s">
        <v>14</v>
      </c>
      <c r="J6" s="54" t="s">
        <v>20</v>
      </c>
      <c r="K6" s="53" t="s">
        <v>14</v>
      </c>
      <c r="L6" s="53" t="s">
        <v>14</v>
      </c>
      <c r="M6" s="22"/>
      <c r="N6" s="22"/>
      <c r="O6" s="26"/>
      <c r="P6" s="26"/>
      <c r="Q6" s="26"/>
      <c r="R6" s="26"/>
      <c r="S6" s="26"/>
    </row>
    <row r="7" spans="2:24" s="13" customFormat="1" ht="24.75" customHeight="1" thickBot="1" x14ac:dyDescent="0.3">
      <c r="B7" s="11"/>
      <c r="C7" s="55" t="s">
        <v>11</v>
      </c>
      <c r="D7" s="56" t="s">
        <v>13</v>
      </c>
      <c r="E7" s="56" t="s">
        <v>15</v>
      </c>
      <c r="F7" s="56" t="s">
        <v>16</v>
      </c>
      <c r="G7" s="56" t="s">
        <v>17</v>
      </c>
      <c r="H7" s="56" t="s">
        <v>18</v>
      </c>
      <c r="I7" s="56" t="s">
        <v>22</v>
      </c>
      <c r="J7" s="56" t="s">
        <v>23</v>
      </c>
      <c r="K7" s="56" t="s">
        <v>27</v>
      </c>
      <c r="L7" s="56" t="s">
        <v>21</v>
      </c>
      <c r="M7" s="57" t="s">
        <v>19</v>
      </c>
      <c r="N7" s="28"/>
      <c r="O7" s="41" t="s">
        <v>24</v>
      </c>
      <c r="P7" s="41" t="s">
        <v>25</v>
      </c>
      <c r="Q7" s="42" t="s">
        <v>26</v>
      </c>
      <c r="R7" s="41" t="s">
        <v>28</v>
      </c>
      <c r="S7" s="41" t="s">
        <v>42</v>
      </c>
      <c r="T7" s="43" t="s">
        <v>53</v>
      </c>
      <c r="U7" s="20"/>
      <c r="V7" s="20"/>
      <c r="W7" s="20"/>
      <c r="X7" s="12"/>
    </row>
    <row r="8" spans="2:24" s="19" customFormat="1" ht="22.5" customHeight="1" thickBot="1" x14ac:dyDescent="0.3">
      <c r="B8" s="14">
        <v>1</v>
      </c>
      <c r="C8" s="58" t="str">
        <f>IF('Cadastro de Aluno'!C5="","",'Cadastro de Aluno'!C5)</f>
        <v/>
      </c>
      <c r="D8" s="59" t="str">
        <f>IF(C8="","",IFERROR(COUNTIF(Frequencia!D7:M7,1) / ( COUNTIF(Frequencia!D7:M7,1) + COUNTIF(Frequencia!D7:M7,0) ),0))</f>
        <v/>
      </c>
      <c r="E8" s="36"/>
      <c r="F8" s="36"/>
      <c r="G8" s="36"/>
      <c r="H8" s="36"/>
      <c r="I8" s="60" t="str">
        <f>IFERROR(AVERAGE(E8:H8),"")</f>
        <v/>
      </c>
      <c r="J8" s="37">
        <f>((E8*2) + (F8*3))/5</f>
        <v>0</v>
      </c>
      <c r="K8" s="61" t="str" cm="1">
        <f t="array" ref="K8">IF(C8="","",IF(AND(D8&gt;=$J$4,O8&gt;=$G$4),IF(pass&gt;4,"ERRO","Aprovado"),"Reprovado"))</f>
        <v/>
      </c>
      <c r="L8" s="62" t="str" cm="1">
        <f t="array" ref="L8">IF(C8="","",IF(pass&gt;4,"erro",IFERROR(IF(K8="Reprovado","-",MATCH(C8,$T$8:$T$22,0)),"-")))</f>
        <v/>
      </c>
      <c r="M8" s="38"/>
      <c r="N8" s="35"/>
      <c r="O8" s="44">
        <f>IF(D8&gt;$J$4,IF($M$4="Média Normal",I8,J8),0)</f>
        <v>0</v>
      </c>
      <c r="P8" s="45">
        <f>IF(O8=0,0,COUNTIF($O$8:$O$22,O8))</f>
        <v>0</v>
      </c>
      <c r="Q8" s="46">
        <f>IF(O8="","",IF(O8=0,0,IF(P8&gt;1,O8+(ROW()/10000),O8)))</f>
        <v>0</v>
      </c>
      <c r="R8" s="45" t="s">
        <v>12</v>
      </c>
      <c r="S8" s="44">
        <f>IF(Q8="","",LARGE($Q$8:$Q$22,R8))</f>
        <v>0</v>
      </c>
      <c r="T8" s="47" t="str">
        <f>INDEX($C$8:$C$22,MATCH(S8,$Q$8:$Q$22,0),1)</f>
        <v/>
      </c>
      <c r="U8" s="20"/>
      <c r="V8" s="20"/>
      <c r="W8" s="20"/>
      <c r="X8" s="18"/>
    </row>
    <row r="9" spans="2:24" s="19" customFormat="1" ht="22.5" customHeight="1" thickBot="1" x14ac:dyDescent="0.3">
      <c r="B9" s="14">
        <v>2</v>
      </c>
      <c r="C9" s="58" t="str">
        <f>IF('Cadastro de Aluno'!C6="","",'Cadastro de Aluno'!C6)</f>
        <v/>
      </c>
      <c r="D9" s="59" t="str">
        <f>IF(C9="","",IFERROR(COUNTIF(Frequencia!D8:M8,1) / ( COUNTIF(Frequencia!D8:M8,1) + COUNTIF(Frequencia!D8:M8,0) ),0))</f>
        <v/>
      </c>
      <c r="E9" s="36"/>
      <c r="F9" s="36"/>
      <c r="G9" s="36"/>
      <c r="H9" s="36"/>
      <c r="I9" s="60" t="str">
        <f t="shared" ref="I9:I10" si="0">IFERROR(AVERAGE(E9:H9),"")</f>
        <v/>
      </c>
      <c r="J9" s="37">
        <f t="shared" ref="J9:J10" si="1">((E9*2) + (F9*3))/5</f>
        <v>0</v>
      </c>
      <c r="K9" s="61" t="str" cm="1">
        <f t="array" ref="K9">IF(C9="","",IF(AND(D9&gt;=$J$4,O9&gt;=$G$4),IF(pass&gt;4,"ERRO","Aprovado"),"Reprovado"))</f>
        <v/>
      </c>
      <c r="L9" s="62" t="str" cm="1">
        <f t="array" ref="L9">IF(C9="","",IF(pass&gt;4,"erro",IFERROR(IF(K9="Reprovado","-",MATCH(C9,$T$8:$T$22,0)),"-")))</f>
        <v/>
      </c>
      <c r="M9" s="38"/>
      <c r="N9" s="35"/>
      <c r="O9" s="44">
        <f t="shared" ref="O9:O10" si="2">IF(D9&gt;$J$4,IF($M$4="Média Normal",I9,J9),0)</f>
        <v>0</v>
      </c>
      <c r="P9" s="45">
        <f t="shared" ref="P9:P10" si="3">IF(O9=0,0,COUNTIF($O$8:$O$22,O9))</f>
        <v>0</v>
      </c>
      <c r="Q9" s="46">
        <f t="shared" ref="Q9:Q10" si="4">IF(O9="","",IF(O9=0,0,IF(P9&gt;1,O9+(ROW()/10000),O9)))</f>
        <v>0</v>
      </c>
      <c r="R9" s="45" t="s">
        <v>29</v>
      </c>
      <c r="S9" s="44">
        <f t="shared" ref="S9:S22" si="5">IF(Q9="","",LARGE($Q$8:$Q$22,R9))</f>
        <v>0</v>
      </c>
      <c r="T9" s="47" t="str">
        <f t="shared" ref="T9:T22" si="6">INDEX($C$8:$C$22,MATCH(S9,$Q$8:$Q$22,0),1)</f>
        <v/>
      </c>
      <c r="U9" s="20"/>
      <c r="V9" s="20"/>
      <c r="W9" s="20"/>
      <c r="X9" s="18"/>
    </row>
    <row r="10" spans="2:24" s="19" customFormat="1" ht="22.5" customHeight="1" thickBot="1" x14ac:dyDescent="0.3">
      <c r="B10" s="14">
        <v>3</v>
      </c>
      <c r="C10" s="58" t="str">
        <f>IF('Cadastro de Aluno'!C7="","",'Cadastro de Aluno'!C7)</f>
        <v/>
      </c>
      <c r="D10" s="59" t="str">
        <f>IF(C10="","",IFERROR(COUNTIF(Frequencia!D9:M9,1) / ( COUNTIF(Frequencia!D9:M9,1) + COUNTIF(Frequencia!D9:M9,0) ),0))</f>
        <v/>
      </c>
      <c r="E10" s="36"/>
      <c r="F10" s="36"/>
      <c r="G10" s="36"/>
      <c r="H10" s="36"/>
      <c r="I10" s="60" t="str">
        <f t="shared" si="0"/>
        <v/>
      </c>
      <c r="J10" s="37">
        <f t="shared" si="1"/>
        <v>0</v>
      </c>
      <c r="K10" s="61" t="str" cm="1">
        <f t="array" ref="K10">IF(C10="","",IF(AND(D10&gt;=$J$4,O10&gt;=$G$4),IF(pass&gt;4,"ERRO","Aprovado"),"Reprovado"))</f>
        <v/>
      </c>
      <c r="L10" s="62" t="str" cm="1">
        <f t="array" ref="L10">IF(C10="","",IF(pass&gt;4,"erro",IFERROR(IF(K10="Reprovado","-",MATCH(C10,$T$8:$T$22,0)),"-")))</f>
        <v/>
      </c>
      <c r="M10" s="38"/>
      <c r="N10" s="35"/>
      <c r="O10" s="44">
        <f t="shared" si="2"/>
        <v>0</v>
      </c>
      <c r="P10" s="45">
        <f t="shared" si="3"/>
        <v>0</v>
      </c>
      <c r="Q10" s="46">
        <f t="shared" si="4"/>
        <v>0</v>
      </c>
      <c r="R10" s="45" t="s">
        <v>10</v>
      </c>
      <c r="S10" s="44">
        <f t="shared" si="5"/>
        <v>0</v>
      </c>
      <c r="T10" s="47" t="str">
        <f t="shared" si="6"/>
        <v/>
      </c>
      <c r="U10" s="20"/>
      <c r="V10" s="20"/>
      <c r="W10" s="20"/>
      <c r="X10" s="18"/>
    </row>
    <row r="11" spans="2:24" s="19" customFormat="1" ht="22.5" customHeight="1" thickBot="1" x14ac:dyDescent="0.3"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5"/>
      <c r="Q11" s="46"/>
      <c r="R11" s="45" t="s">
        <v>30</v>
      </c>
      <c r="S11" s="44" t="str">
        <f t="shared" si="5"/>
        <v/>
      </c>
      <c r="T11" s="47" t="e">
        <f t="shared" si="6"/>
        <v>#N/A</v>
      </c>
      <c r="U11" s="20"/>
      <c r="V11" s="20"/>
      <c r="W11" s="20"/>
      <c r="X11" s="18"/>
    </row>
    <row r="12" spans="2:24" s="19" customFormat="1" ht="22.5" hidden="1" customHeight="1" thickBot="1" x14ac:dyDescent="0.3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5"/>
      <c r="Q12" s="46"/>
      <c r="R12" s="45" t="s">
        <v>31</v>
      </c>
      <c r="S12" s="44" t="str">
        <f t="shared" si="5"/>
        <v/>
      </c>
      <c r="T12" s="47" t="e">
        <f t="shared" si="6"/>
        <v>#N/A</v>
      </c>
      <c r="U12" s="20"/>
      <c r="V12" s="20"/>
      <c r="W12" s="20"/>
      <c r="X12" s="18"/>
    </row>
    <row r="13" spans="2:24" s="19" customFormat="1" ht="22.5" hidden="1" customHeight="1" thickBot="1" x14ac:dyDescent="0.3"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5"/>
      <c r="Q13" s="46"/>
      <c r="R13" s="45" t="s">
        <v>32</v>
      </c>
      <c r="S13" s="44" t="str">
        <f t="shared" si="5"/>
        <v/>
      </c>
      <c r="T13" s="47" t="e">
        <f t="shared" si="6"/>
        <v>#N/A</v>
      </c>
      <c r="U13" s="20"/>
      <c r="V13" s="20"/>
      <c r="W13" s="20"/>
      <c r="X13" s="18"/>
    </row>
    <row r="14" spans="2:24" s="19" customFormat="1" ht="22.5" hidden="1" customHeight="1" thickBot="1" x14ac:dyDescent="0.3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5"/>
      <c r="Q14" s="46"/>
      <c r="R14" s="45" t="s">
        <v>33</v>
      </c>
      <c r="S14" s="44" t="str">
        <f t="shared" si="5"/>
        <v/>
      </c>
      <c r="T14" s="47" t="e">
        <f t="shared" si="6"/>
        <v>#N/A</v>
      </c>
      <c r="U14" s="20"/>
      <c r="V14" s="20"/>
      <c r="W14" s="20"/>
      <c r="X14" s="18"/>
    </row>
    <row r="15" spans="2:24" s="19" customFormat="1" ht="22.5" hidden="1" customHeight="1" thickBot="1" x14ac:dyDescent="0.3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5"/>
      <c r="Q15" s="46"/>
      <c r="R15" s="45" t="s">
        <v>34</v>
      </c>
      <c r="S15" s="44" t="str">
        <f t="shared" si="5"/>
        <v/>
      </c>
      <c r="T15" s="47" t="e">
        <f t="shared" si="6"/>
        <v>#N/A</v>
      </c>
      <c r="U15" s="20"/>
      <c r="V15" s="20"/>
      <c r="W15" s="20"/>
      <c r="X15" s="18"/>
    </row>
    <row r="16" spans="2:24" s="19" customFormat="1" ht="22.5" hidden="1" customHeight="1" thickBot="1" x14ac:dyDescent="0.3"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5"/>
      <c r="Q16" s="46"/>
      <c r="R16" s="45" t="s">
        <v>35</v>
      </c>
      <c r="S16" s="44" t="str">
        <f t="shared" si="5"/>
        <v/>
      </c>
      <c r="T16" s="47" t="e">
        <f t="shared" si="6"/>
        <v>#N/A</v>
      </c>
      <c r="U16" s="20"/>
      <c r="V16" s="20"/>
      <c r="W16" s="20"/>
      <c r="X16" s="18"/>
    </row>
    <row r="17" spans="2:24" s="19" customFormat="1" ht="22.5" hidden="1" customHeight="1" thickBot="1" x14ac:dyDescent="0.3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5"/>
      <c r="Q17" s="46"/>
      <c r="R17" s="45" t="s">
        <v>36</v>
      </c>
      <c r="S17" s="44" t="str">
        <f t="shared" si="5"/>
        <v/>
      </c>
      <c r="T17" s="47" t="e">
        <f t="shared" si="6"/>
        <v>#N/A</v>
      </c>
      <c r="U17" s="20"/>
      <c r="V17" s="20"/>
      <c r="W17" s="20"/>
      <c r="X17" s="18"/>
    </row>
    <row r="18" spans="2:24" s="19" customFormat="1" ht="22.5" hidden="1" customHeight="1" thickBot="1" x14ac:dyDescent="0.3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5"/>
      <c r="Q18" s="46"/>
      <c r="R18" s="45" t="s">
        <v>37</v>
      </c>
      <c r="S18" s="44" t="str">
        <f t="shared" si="5"/>
        <v/>
      </c>
      <c r="T18" s="47" t="e">
        <f t="shared" si="6"/>
        <v>#N/A</v>
      </c>
      <c r="U18" s="20"/>
      <c r="V18" s="20"/>
      <c r="W18" s="20"/>
      <c r="X18" s="18"/>
    </row>
    <row r="19" spans="2:24" s="19" customFormat="1" ht="22.5" hidden="1" customHeight="1" thickBot="1" x14ac:dyDescent="0.3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5"/>
      <c r="Q19" s="46"/>
      <c r="R19" s="45" t="s">
        <v>38</v>
      </c>
      <c r="S19" s="44" t="str">
        <f t="shared" si="5"/>
        <v/>
      </c>
      <c r="T19" s="47" t="e">
        <f t="shared" si="6"/>
        <v>#N/A</v>
      </c>
      <c r="U19" s="20"/>
      <c r="V19" s="20"/>
      <c r="W19" s="20"/>
      <c r="X19" s="18"/>
    </row>
    <row r="20" spans="2:24" s="19" customFormat="1" ht="22.5" hidden="1" customHeight="1" thickBot="1" x14ac:dyDescent="0.3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5"/>
      <c r="Q20" s="46"/>
      <c r="R20" s="45" t="s">
        <v>39</v>
      </c>
      <c r="S20" s="44" t="str">
        <f t="shared" si="5"/>
        <v/>
      </c>
      <c r="T20" s="47" t="e">
        <f t="shared" si="6"/>
        <v>#N/A</v>
      </c>
      <c r="U20" s="20"/>
      <c r="V20" s="20"/>
      <c r="W20" s="20"/>
      <c r="X20" s="18"/>
    </row>
    <row r="21" spans="2:24" s="19" customFormat="1" ht="22.5" hidden="1" customHeight="1" thickBot="1" x14ac:dyDescent="0.3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5"/>
      <c r="Q21" s="46"/>
      <c r="R21" s="45" t="s">
        <v>40</v>
      </c>
      <c r="S21" s="44" t="str">
        <f t="shared" si="5"/>
        <v/>
      </c>
      <c r="T21" s="47" t="e">
        <f t="shared" si="6"/>
        <v>#N/A</v>
      </c>
      <c r="U21" s="20"/>
      <c r="V21" s="20"/>
      <c r="W21" s="20"/>
      <c r="X21" s="18"/>
    </row>
    <row r="22" spans="2:24" s="19" customFormat="1" ht="22.5" hidden="1" customHeight="1" thickBot="1" x14ac:dyDescent="0.3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5"/>
      <c r="Q22" s="46"/>
      <c r="R22" s="45" t="s">
        <v>41</v>
      </c>
      <c r="S22" s="44" t="str">
        <f t="shared" si="5"/>
        <v/>
      </c>
      <c r="T22" s="47" t="e">
        <f t="shared" si="6"/>
        <v>#N/A</v>
      </c>
      <c r="U22" s="20"/>
      <c r="V22" s="20"/>
      <c r="W22" s="20"/>
      <c r="X22" s="18"/>
    </row>
    <row r="23" spans="2:24" hidden="1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S23" s="48"/>
    </row>
    <row r="24" spans="2:24" hidden="1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</sheetData>
  <sheetProtection algorithmName="SHA-512" hashValue="tm91mkDVMITkASmzqr+yeZnj7Gq14AsCyOt2RyVUAL3J2s5nua6wxaHQYv//nVxJzIL0SnbDAoXPxgacifEXWA==" saltValue="SjuzodRzmc25MlBpMasgeQ==" spinCount="100000" sheet="1" objects="1" scenarios="1"/>
  <mergeCells count="1">
    <mergeCell ref="D4:E4"/>
  </mergeCells>
  <phoneticPr fontId="15" type="noConversion"/>
  <conditionalFormatting sqref="I8:I10">
    <cfRule type="expression" dxfId="4" priority="5">
      <formula>$M$4="Customizada"</formula>
    </cfRule>
  </conditionalFormatting>
  <conditionalFormatting sqref="J8:J10">
    <cfRule type="expression" dxfId="3" priority="1">
      <formula>$C8=""</formula>
    </cfRule>
    <cfRule type="expression" dxfId="2" priority="10">
      <formula>$M$4="Média Normal"</formula>
    </cfRule>
  </conditionalFormatting>
  <conditionalFormatting sqref="K8:K10">
    <cfRule type="expression" dxfId="1" priority="2">
      <formula>$K8="Aprovado"</formula>
    </cfRule>
    <cfRule type="expression" dxfId="0" priority="3">
      <formula>$K8="Reprovado"</formula>
    </cfRule>
  </conditionalFormatting>
  <conditionalFormatting sqref="L8:L10">
    <cfRule type="colorScale" priority="4">
      <colorScale>
        <cfvo type="num" val="1"/>
        <cfvo type="num" val="5"/>
        <color rgb="FF41C77E"/>
        <color rgb="FF323B59"/>
      </colorScale>
    </cfRule>
  </conditionalFormatting>
  <dataValidations count="1">
    <dataValidation type="list" allowBlank="1" showInputMessage="1" showErrorMessage="1" sqref="M4" xr:uid="{7C4181E3-CFED-46C1-A8AA-8F3EF80A7560}">
      <formula1>$I$7:$J$7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Tutorial</vt:lpstr>
      <vt:lpstr>AJUDA</vt:lpstr>
      <vt:lpstr>Cadastro de Aluno</vt:lpstr>
      <vt:lpstr>Frequencia</vt:lpstr>
      <vt:lpstr>Controle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Soares</dc:creator>
  <cp:lastModifiedBy>Matheus Soares</cp:lastModifiedBy>
  <dcterms:created xsi:type="dcterms:W3CDTF">2015-06-05T18:19:34Z</dcterms:created>
  <dcterms:modified xsi:type="dcterms:W3CDTF">2024-12-05T14:37:28Z</dcterms:modified>
</cp:coreProperties>
</file>