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D:\01. ZEPLANILHA\01. Zeplanilha 2.0\01. PLANILHAS\18. 5W2H\versões\Versão disponível para newsletter\"/>
    </mc:Choice>
  </mc:AlternateContent>
  <xr:revisionPtr revIDLastSave="0" documentId="13_ncr:1_{8B841860-F1C3-4BB4-A4C3-B3C353A04052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Index" sheetId="5" r:id="rId1"/>
    <sheet name="Dashboard" sheetId="1" r:id="rId2"/>
    <sheet name="controles" sheetId="3" r:id="rId3"/>
    <sheet name="base" sheetId="2" r:id="rId4"/>
    <sheet name="Tradução" sheetId="4" r:id="rId5"/>
  </sheets>
  <definedNames>
    <definedName name="_xlnm._FilterDatabase" localSheetId="3" hidden="1">base!$B$5:$M$211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54" i="3" l="1"/>
  <c r="F37" i="3"/>
  <c r="F36" i="3"/>
  <c r="Q28" i="2"/>
  <c r="R28" i="2"/>
  <c r="Q29" i="2"/>
  <c r="R29" i="2"/>
  <c r="Q30" i="2"/>
  <c r="R30" i="2"/>
  <c r="Q31" i="2"/>
  <c r="R31" i="2"/>
  <c r="Q32" i="2"/>
  <c r="R32" i="2"/>
  <c r="Q33" i="2"/>
  <c r="R33" i="2"/>
  <c r="Q34" i="2"/>
  <c r="R34" i="2"/>
  <c r="Q35" i="2"/>
  <c r="R35" i="2"/>
  <c r="Q36" i="2"/>
  <c r="R36" i="2"/>
  <c r="Q37" i="2"/>
  <c r="R37" i="2"/>
  <c r="Q38" i="2"/>
  <c r="R38" i="2"/>
  <c r="Q39" i="2"/>
  <c r="R39" i="2"/>
  <c r="Q40" i="2"/>
  <c r="R40" i="2"/>
  <c r="Q41" i="2"/>
  <c r="R41" i="2"/>
  <c r="Q42" i="2"/>
  <c r="R42" i="2"/>
  <c r="Q43" i="2"/>
  <c r="R43" i="2"/>
  <c r="Q44" i="2"/>
  <c r="R44" i="2"/>
  <c r="Q45" i="2"/>
  <c r="R45" i="2"/>
  <c r="Q46" i="2"/>
  <c r="R46" i="2"/>
  <c r="Q47" i="2"/>
  <c r="R47" i="2"/>
  <c r="Q48" i="2"/>
  <c r="R48" i="2"/>
  <c r="Q49" i="2"/>
  <c r="R49" i="2"/>
  <c r="Q50" i="2"/>
  <c r="R50" i="2"/>
  <c r="Q51" i="2"/>
  <c r="R51" i="2"/>
  <c r="Q52" i="2"/>
  <c r="R52" i="2"/>
  <c r="Q53" i="2"/>
  <c r="R53" i="2"/>
  <c r="Q54" i="2"/>
  <c r="R54" i="2"/>
  <c r="Q55" i="2"/>
  <c r="R55" i="2"/>
  <c r="Q56" i="2"/>
  <c r="R56" i="2"/>
  <c r="Q57" i="2"/>
  <c r="R57" i="2"/>
  <c r="Q58" i="2"/>
  <c r="R58" i="2"/>
  <c r="Q59" i="2"/>
  <c r="R59" i="2"/>
  <c r="Q60" i="2"/>
  <c r="R60" i="2"/>
  <c r="Q61" i="2"/>
  <c r="R61" i="2"/>
  <c r="Q62" i="2"/>
  <c r="R62" i="2"/>
  <c r="Q63" i="2"/>
  <c r="R63" i="2"/>
  <c r="Q64" i="2"/>
  <c r="R64" i="2"/>
  <c r="Q65" i="2"/>
  <c r="R65" i="2"/>
  <c r="Q66" i="2"/>
  <c r="R66" i="2"/>
  <c r="Q67" i="2"/>
  <c r="R67" i="2"/>
  <c r="Q68" i="2"/>
  <c r="R68" i="2"/>
  <c r="Q69" i="2"/>
  <c r="R69" i="2"/>
  <c r="Q70" i="2"/>
  <c r="R70" i="2"/>
  <c r="Q71" i="2"/>
  <c r="R71" i="2"/>
  <c r="Q72" i="2"/>
  <c r="R72" i="2"/>
  <c r="Q73" i="2"/>
  <c r="R73" i="2"/>
  <c r="Q74" i="2"/>
  <c r="R74" i="2"/>
  <c r="Q75" i="2"/>
  <c r="R75" i="2"/>
  <c r="Q76" i="2"/>
  <c r="R76" i="2"/>
  <c r="Q77" i="2"/>
  <c r="R77" i="2"/>
  <c r="Q78" i="2"/>
  <c r="R78" i="2"/>
  <c r="Q79" i="2"/>
  <c r="R79" i="2"/>
  <c r="Q80" i="2"/>
  <c r="R80" i="2"/>
  <c r="Q81" i="2"/>
  <c r="R81" i="2"/>
  <c r="Q82" i="2"/>
  <c r="R82" i="2"/>
  <c r="Q83" i="2"/>
  <c r="R83" i="2"/>
  <c r="Q84" i="2"/>
  <c r="R84" i="2"/>
  <c r="Q85" i="2"/>
  <c r="R85" i="2"/>
  <c r="Q86" i="2"/>
  <c r="R86" i="2"/>
  <c r="Q87" i="2"/>
  <c r="R87" i="2"/>
  <c r="Q88" i="2"/>
  <c r="R88" i="2"/>
  <c r="Q89" i="2"/>
  <c r="R89" i="2"/>
  <c r="Q90" i="2"/>
  <c r="R90" i="2"/>
  <c r="Q91" i="2"/>
  <c r="R91" i="2"/>
  <c r="Q92" i="2"/>
  <c r="R92" i="2"/>
  <c r="Q93" i="2"/>
  <c r="R93" i="2"/>
  <c r="Q94" i="2"/>
  <c r="R94" i="2"/>
  <c r="Q95" i="2"/>
  <c r="R95" i="2"/>
  <c r="Q96" i="2"/>
  <c r="R96" i="2"/>
  <c r="Q97" i="2"/>
  <c r="R97" i="2"/>
  <c r="Q98" i="2"/>
  <c r="R98" i="2"/>
  <c r="Q99" i="2"/>
  <c r="R99" i="2"/>
  <c r="Q100" i="2"/>
  <c r="R100" i="2"/>
  <c r="Q101" i="2"/>
  <c r="R101" i="2"/>
  <c r="Q102" i="2"/>
  <c r="R102" i="2"/>
  <c r="Q103" i="2"/>
  <c r="R103" i="2"/>
  <c r="Q104" i="2"/>
  <c r="R104" i="2"/>
  <c r="Q105" i="2"/>
  <c r="R105" i="2"/>
  <c r="Q106" i="2"/>
  <c r="R106" i="2"/>
  <c r="Q107" i="2"/>
  <c r="R107" i="2"/>
  <c r="Q108" i="2"/>
  <c r="R108" i="2"/>
  <c r="Q109" i="2"/>
  <c r="R109" i="2"/>
  <c r="Q110" i="2"/>
  <c r="R110" i="2"/>
  <c r="Q111" i="2"/>
  <c r="R111" i="2"/>
  <c r="Q112" i="2"/>
  <c r="R112" i="2"/>
  <c r="Q113" i="2"/>
  <c r="R113" i="2"/>
  <c r="Q114" i="2"/>
  <c r="R114" i="2"/>
  <c r="Q115" i="2"/>
  <c r="R115" i="2"/>
  <c r="Q116" i="2"/>
  <c r="R116" i="2"/>
  <c r="Q117" i="2"/>
  <c r="R117" i="2"/>
  <c r="Q118" i="2"/>
  <c r="R118" i="2"/>
  <c r="Q119" i="2"/>
  <c r="R119" i="2"/>
  <c r="Q120" i="2"/>
  <c r="R120" i="2"/>
  <c r="Q121" i="2"/>
  <c r="R121" i="2"/>
  <c r="Q122" i="2"/>
  <c r="R122" i="2"/>
  <c r="Q123" i="2"/>
  <c r="R123" i="2"/>
  <c r="Q124" i="2"/>
  <c r="R124" i="2"/>
  <c r="Q125" i="2"/>
  <c r="R125" i="2"/>
  <c r="Q126" i="2"/>
  <c r="R126" i="2"/>
  <c r="Q127" i="2"/>
  <c r="R127" i="2"/>
  <c r="Q128" i="2"/>
  <c r="R128" i="2"/>
  <c r="Q129" i="2"/>
  <c r="R129" i="2"/>
  <c r="Q130" i="2"/>
  <c r="R130" i="2"/>
  <c r="Q131" i="2"/>
  <c r="R131" i="2"/>
  <c r="Q132" i="2"/>
  <c r="R132" i="2"/>
  <c r="Q133" i="2"/>
  <c r="R133" i="2"/>
  <c r="Q134" i="2"/>
  <c r="R134" i="2"/>
  <c r="Q135" i="2"/>
  <c r="R135" i="2"/>
  <c r="Q136" i="2"/>
  <c r="R136" i="2"/>
  <c r="Q137" i="2"/>
  <c r="R137" i="2"/>
  <c r="Q138" i="2"/>
  <c r="R138" i="2"/>
  <c r="Q139" i="2"/>
  <c r="R139" i="2"/>
  <c r="Q140" i="2"/>
  <c r="R140" i="2"/>
  <c r="Q141" i="2"/>
  <c r="R141" i="2"/>
  <c r="Q142" i="2"/>
  <c r="R142" i="2"/>
  <c r="Q143" i="2"/>
  <c r="R143" i="2"/>
  <c r="Q144" i="2"/>
  <c r="R144" i="2"/>
  <c r="Q145" i="2"/>
  <c r="R145" i="2"/>
  <c r="Q146" i="2"/>
  <c r="R146" i="2"/>
  <c r="Q147" i="2"/>
  <c r="R147" i="2"/>
  <c r="Q148" i="2"/>
  <c r="R148" i="2"/>
  <c r="Q149" i="2"/>
  <c r="R149" i="2"/>
  <c r="Q150" i="2"/>
  <c r="R150" i="2"/>
  <c r="Q151" i="2"/>
  <c r="R151" i="2"/>
  <c r="Q152" i="2"/>
  <c r="R152" i="2"/>
  <c r="Q153" i="2"/>
  <c r="R153" i="2"/>
  <c r="Q154" i="2"/>
  <c r="R154" i="2"/>
  <c r="Q155" i="2"/>
  <c r="R155" i="2"/>
  <c r="Q156" i="2"/>
  <c r="R156" i="2"/>
  <c r="Q157" i="2"/>
  <c r="R157" i="2"/>
  <c r="Q158" i="2"/>
  <c r="R158" i="2"/>
  <c r="Q159" i="2"/>
  <c r="R159" i="2"/>
  <c r="Q160" i="2"/>
  <c r="R160" i="2"/>
  <c r="Q161" i="2"/>
  <c r="R161" i="2"/>
  <c r="Q162" i="2"/>
  <c r="R162" i="2"/>
  <c r="Q163" i="2"/>
  <c r="R163" i="2"/>
  <c r="Q164" i="2"/>
  <c r="R164" i="2"/>
  <c r="Q165" i="2"/>
  <c r="R165" i="2"/>
  <c r="Q166" i="2"/>
  <c r="R166" i="2"/>
  <c r="Q167" i="2"/>
  <c r="R167" i="2"/>
  <c r="Q168" i="2"/>
  <c r="R168" i="2"/>
  <c r="Q169" i="2"/>
  <c r="R169" i="2"/>
  <c r="Q170" i="2"/>
  <c r="R170" i="2"/>
  <c r="Q171" i="2"/>
  <c r="R171" i="2"/>
  <c r="Q172" i="2"/>
  <c r="R172" i="2"/>
  <c r="Q173" i="2"/>
  <c r="R173" i="2"/>
  <c r="Q174" i="2"/>
  <c r="R174" i="2"/>
  <c r="Q175" i="2"/>
  <c r="R175" i="2"/>
  <c r="Q176" i="2"/>
  <c r="R176" i="2"/>
  <c r="Q177" i="2"/>
  <c r="R177" i="2"/>
  <c r="Q178" i="2"/>
  <c r="R178" i="2"/>
  <c r="Q179" i="2"/>
  <c r="R179" i="2"/>
  <c r="Q180" i="2"/>
  <c r="R180" i="2"/>
  <c r="Q181" i="2"/>
  <c r="R181" i="2"/>
  <c r="Q182" i="2"/>
  <c r="R182" i="2"/>
  <c r="Q183" i="2"/>
  <c r="R183" i="2"/>
  <c r="Q184" i="2"/>
  <c r="R184" i="2"/>
  <c r="Q185" i="2"/>
  <c r="R185" i="2"/>
  <c r="Q186" i="2"/>
  <c r="R186" i="2"/>
  <c r="Q187" i="2"/>
  <c r="R187" i="2"/>
  <c r="Q188" i="2"/>
  <c r="R188" i="2"/>
  <c r="Q189" i="2"/>
  <c r="R189" i="2"/>
  <c r="Q190" i="2"/>
  <c r="R190" i="2"/>
  <c r="Q191" i="2"/>
  <c r="R191" i="2"/>
  <c r="Q192" i="2"/>
  <c r="R192" i="2"/>
  <c r="Q193" i="2"/>
  <c r="R193" i="2"/>
  <c r="Q194" i="2"/>
  <c r="R194" i="2"/>
  <c r="Q195" i="2"/>
  <c r="R195" i="2"/>
  <c r="Q196" i="2"/>
  <c r="R196" i="2"/>
  <c r="Q197" i="2"/>
  <c r="R197" i="2"/>
  <c r="Q198" i="2"/>
  <c r="R198" i="2"/>
  <c r="Q199" i="2"/>
  <c r="R199" i="2"/>
  <c r="Q200" i="2"/>
  <c r="R200" i="2"/>
  <c r="Q201" i="2"/>
  <c r="R201" i="2"/>
  <c r="Q202" i="2"/>
  <c r="R202" i="2"/>
  <c r="Q203" i="2"/>
  <c r="R203" i="2"/>
  <c r="Q204" i="2"/>
  <c r="R204" i="2"/>
  <c r="Q205" i="2"/>
  <c r="R205" i="2"/>
  <c r="Q206" i="2"/>
  <c r="R206" i="2"/>
  <c r="Q207" i="2"/>
  <c r="R207" i="2"/>
  <c r="Q208" i="2"/>
  <c r="R208" i="2"/>
  <c r="Q209" i="2"/>
  <c r="R209" i="2"/>
  <c r="Q210" i="2"/>
  <c r="R210" i="2"/>
  <c r="Q211" i="2"/>
  <c r="R211" i="2"/>
  <c r="H6" i="2"/>
  <c r="B37" i="3"/>
  <c r="H2" i="3"/>
  <c r="H3" i="3" s="1"/>
  <c r="O19" i="2"/>
  <c r="P19" i="2"/>
  <c r="O21" i="2"/>
  <c r="P21" i="2"/>
  <c r="O22" i="2"/>
  <c r="P22" i="2"/>
  <c r="O23" i="2"/>
  <c r="P23" i="2"/>
  <c r="O24" i="2"/>
  <c r="P24" i="2"/>
  <c r="O26" i="2"/>
  <c r="P26" i="2"/>
  <c r="O27" i="2"/>
  <c r="P27" i="2"/>
  <c r="O28" i="2"/>
  <c r="P28" i="2"/>
  <c r="O29" i="2"/>
  <c r="P29" i="2"/>
  <c r="O30" i="2"/>
  <c r="P30" i="2"/>
  <c r="O31" i="2"/>
  <c r="P31" i="2"/>
  <c r="O32" i="2"/>
  <c r="P32" i="2"/>
  <c r="O33" i="2"/>
  <c r="P33" i="2"/>
  <c r="O34" i="2"/>
  <c r="P34" i="2"/>
  <c r="O35" i="2"/>
  <c r="P35" i="2"/>
  <c r="O36" i="2"/>
  <c r="P36" i="2"/>
  <c r="O37" i="2"/>
  <c r="P37" i="2"/>
  <c r="O38" i="2"/>
  <c r="P38" i="2"/>
  <c r="O39" i="2"/>
  <c r="P39" i="2"/>
  <c r="O40" i="2"/>
  <c r="P40" i="2"/>
  <c r="O41" i="2"/>
  <c r="P41" i="2"/>
  <c r="O42" i="2"/>
  <c r="P42" i="2"/>
  <c r="O43" i="2"/>
  <c r="P43" i="2"/>
  <c r="O44" i="2"/>
  <c r="P44" i="2"/>
  <c r="O45" i="2"/>
  <c r="P45" i="2"/>
  <c r="O46" i="2"/>
  <c r="P46" i="2"/>
  <c r="O47" i="2"/>
  <c r="P47" i="2"/>
  <c r="O48" i="2"/>
  <c r="P48" i="2"/>
  <c r="O49" i="2"/>
  <c r="P49" i="2"/>
  <c r="O50" i="2"/>
  <c r="P50" i="2"/>
  <c r="O51" i="2"/>
  <c r="P51" i="2"/>
  <c r="O52" i="2"/>
  <c r="P52" i="2"/>
  <c r="O53" i="2"/>
  <c r="P53" i="2"/>
  <c r="O54" i="2"/>
  <c r="P54" i="2"/>
  <c r="O55" i="2"/>
  <c r="P55" i="2"/>
  <c r="O56" i="2"/>
  <c r="P56" i="2"/>
  <c r="O57" i="2"/>
  <c r="P57" i="2"/>
  <c r="O58" i="2"/>
  <c r="P58" i="2"/>
  <c r="O59" i="2"/>
  <c r="P59" i="2"/>
  <c r="O60" i="2"/>
  <c r="P60" i="2"/>
  <c r="O61" i="2"/>
  <c r="P61" i="2"/>
  <c r="O62" i="2"/>
  <c r="P62" i="2"/>
  <c r="O63" i="2"/>
  <c r="P63" i="2"/>
  <c r="O64" i="2"/>
  <c r="P64" i="2"/>
  <c r="O65" i="2"/>
  <c r="P65" i="2"/>
  <c r="O66" i="2"/>
  <c r="P66" i="2"/>
  <c r="O67" i="2"/>
  <c r="P67" i="2"/>
  <c r="O68" i="2"/>
  <c r="P68" i="2"/>
  <c r="O69" i="2"/>
  <c r="P69" i="2"/>
  <c r="O70" i="2"/>
  <c r="P70" i="2"/>
  <c r="O71" i="2"/>
  <c r="P71" i="2"/>
  <c r="O72" i="2"/>
  <c r="P72" i="2"/>
  <c r="O73" i="2"/>
  <c r="P73" i="2"/>
  <c r="O74" i="2"/>
  <c r="P74" i="2"/>
  <c r="O75" i="2"/>
  <c r="P75" i="2"/>
  <c r="O76" i="2"/>
  <c r="P76" i="2"/>
  <c r="O77" i="2"/>
  <c r="P77" i="2"/>
  <c r="O78" i="2"/>
  <c r="P78" i="2"/>
  <c r="O79" i="2"/>
  <c r="P79" i="2"/>
  <c r="O80" i="2"/>
  <c r="P80" i="2"/>
  <c r="O81" i="2"/>
  <c r="P81" i="2"/>
  <c r="O82" i="2"/>
  <c r="P82" i="2"/>
  <c r="O83" i="2"/>
  <c r="P83" i="2"/>
  <c r="O84" i="2"/>
  <c r="P84" i="2"/>
  <c r="O85" i="2"/>
  <c r="P85" i="2"/>
  <c r="O86" i="2"/>
  <c r="P86" i="2"/>
  <c r="O87" i="2"/>
  <c r="P87" i="2"/>
  <c r="O88" i="2"/>
  <c r="P88" i="2"/>
  <c r="O89" i="2"/>
  <c r="P89" i="2"/>
  <c r="O90" i="2"/>
  <c r="P90" i="2"/>
  <c r="O91" i="2"/>
  <c r="P91" i="2"/>
  <c r="O92" i="2"/>
  <c r="P92" i="2"/>
  <c r="O93" i="2"/>
  <c r="P93" i="2"/>
  <c r="O94" i="2"/>
  <c r="P94" i="2"/>
  <c r="O95" i="2"/>
  <c r="P95" i="2"/>
  <c r="O96" i="2"/>
  <c r="P96" i="2"/>
  <c r="O97" i="2"/>
  <c r="P97" i="2"/>
  <c r="O98" i="2"/>
  <c r="P98" i="2"/>
  <c r="O99" i="2"/>
  <c r="P99" i="2"/>
  <c r="O100" i="2"/>
  <c r="P100" i="2"/>
  <c r="O101" i="2"/>
  <c r="P101" i="2"/>
  <c r="O102" i="2"/>
  <c r="P102" i="2"/>
  <c r="O103" i="2"/>
  <c r="P103" i="2"/>
  <c r="O104" i="2"/>
  <c r="P104" i="2"/>
  <c r="O105" i="2"/>
  <c r="P105" i="2"/>
  <c r="O106" i="2"/>
  <c r="P106" i="2"/>
  <c r="O107" i="2"/>
  <c r="P107" i="2"/>
  <c r="O108" i="2"/>
  <c r="P108" i="2"/>
  <c r="O109" i="2"/>
  <c r="P109" i="2"/>
  <c r="O110" i="2"/>
  <c r="P110" i="2"/>
  <c r="O111" i="2"/>
  <c r="P111" i="2"/>
  <c r="O112" i="2"/>
  <c r="P112" i="2"/>
  <c r="O113" i="2"/>
  <c r="P113" i="2"/>
  <c r="O114" i="2"/>
  <c r="P114" i="2"/>
  <c r="O115" i="2"/>
  <c r="P115" i="2"/>
  <c r="O116" i="2"/>
  <c r="P116" i="2"/>
  <c r="O117" i="2"/>
  <c r="P117" i="2"/>
  <c r="O118" i="2"/>
  <c r="P118" i="2"/>
  <c r="O119" i="2"/>
  <c r="P119" i="2"/>
  <c r="O120" i="2"/>
  <c r="P120" i="2"/>
  <c r="O121" i="2"/>
  <c r="P121" i="2"/>
  <c r="O122" i="2"/>
  <c r="P122" i="2"/>
  <c r="O123" i="2"/>
  <c r="P123" i="2"/>
  <c r="O124" i="2"/>
  <c r="P124" i="2"/>
  <c r="O125" i="2"/>
  <c r="P125" i="2"/>
  <c r="O126" i="2"/>
  <c r="P126" i="2"/>
  <c r="O127" i="2"/>
  <c r="P127" i="2"/>
  <c r="O128" i="2"/>
  <c r="P128" i="2"/>
  <c r="O129" i="2"/>
  <c r="P129" i="2"/>
  <c r="O130" i="2"/>
  <c r="P130" i="2"/>
  <c r="O131" i="2"/>
  <c r="P131" i="2"/>
  <c r="O132" i="2"/>
  <c r="P132" i="2"/>
  <c r="O133" i="2"/>
  <c r="P133" i="2"/>
  <c r="O134" i="2"/>
  <c r="P134" i="2"/>
  <c r="O135" i="2"/>
  <c r="P135" i="2"/>
  <c r="O136" i="2"/>
  <c r="P136" i="2"/>
  <c r="O137" i="2"/>
  <c r="P137" i="2"/>
  <c r="O138" i="2"/>
  <c r="P138" i="2"/>
  <c r="O139" i="2"/>
  <c r="P139" i="2"/>
  <c r="O140" i="2"/>
  <c r="P140" i="2"/>
  <c r="O141" i="2"/>
  <c r="P141" i="2"/>
  <c r="O142" i="2"/>
  <c r="P142" i="2"/>
  <c r="O143" i="2"/>
  <c r="P143" i="2"/>
  <c r="O144" i="2"/>
  <c r="P144" i="2"/>
  <c r="O145" i="2"/>
  <c r="P145" i="2"/>
  <c r="O146" i="2"/>
  <c r="P146" i="2"/>
  <c r="O147" i="2"/>
  <c r="P147" i="2"/>
  <c r="O148" i="2"/>
  <c r="P148" i="2"/>
  <c r="O149" i="2"/>
  <c r="P149" i="2"/>
  <c r="O150" i="2"/>
  <c r="P150" i="2"/>
  <c r="O151" i="2"/>
  <c r="P151" i="2"/>
  <c r="O152" i="2"/>
  <c r="P152" i="2"/>
  <c r="O153" i="2"/>
  <c r="P153" i="2"/>
  <c r="O154" i="2"/>
  <c r="P154" i="2"/>
  <c r="O155" i="2"/>
  <c r="P155" i="2"/>
  <c r="O156" i="2"/>
  <c r="P156" i="2"/>
  <c r="O157" i="2"/>
  <c r="P157" i="2"/>
  <c r="O158" i="2"/>
  <c r="P158" i="2"/>
  <c r="O159" i="2"/>
  <c r="P159" i="2"/>
  <c r="O160" i="2"/>
  <c r="P160" i="2"/>
  <c r="O161" i="2"/>
  <c r="P161" i="2"/>
  <c r="O162" i="2"/>
  <c r="P162" i="2"/>
  <c r="O163" i="2"/>
  <c r="P163" i="2"/>
  <c r="O164" i="2"/>
  <c r="P164" i="2"/>
  <c r="O165" i="2"/>
  <c r="P165" i="2"/>
  <c r="O166" i="2"/>
  <c r="P166" i="2"/>
  <c r="O167" i="2"/>
  <c r="P167" i="2"/>
  <c r="O168" i="2"/>
  <c r="P168" i="2"/>
  <c r="O169" i="2"/>
  <c r="P169" i="2"/>
  <c r="O170" i="2"/>
  <c r="P170" i="2"/>
  <c r="O171" i="2"/>
  <c r="P171" i="2"/>
  <c r="O172" i="2"/>
  <c r="P172" i="2"/>
  <c r="O173" i="2"/>
  <c r="P173" i="2"/>
  <c r="O174" i="2"/>
  <c r="P174" i="2"/>
  <c r="O175" i="2"/>
  <c r="P175" i="2"/>
  <c r="O176" i="2"/>
  <c r="P176" i="2"/>
  <c r="O177" i="2"/>
  <c r="P177" i="2"/>
  <c r="O178" i="2"/>
  <c r="P178" i="2"/>
  <c r="O179" i="2"/>
  <c r="P179" i="2"/>
  <c r="O180" i="2"/>
  <c r="P180" i="2"/>
  <c r="O181" i="2"/>
  <c r="P181" i="2"/>
  <c r="O182" i="2"/>
  <c r="P182" i="2"/>
  <c r="O183" i="2"/>
  <c r="P183" i="2"/>
  <c r="O184" i="2"/>
  <c r="P184" i="2"/>
  <c r="O185" i="2"/>
  <c r="P185" i="2"/>
  <c r="O186" i="2"/>
  <c r="P186" i="2"/>
  <c r="O187" i="2"/>
  <c r="P187" i="2"/>
  <c r="O188" i="2"/>
  <c r="P188" i="2"/>
  <c r="O189" i="2"/>
  <c r="P189" i="2"/>
  <c r="O190" i="2"/>
  <c r="P190" i="2"/>
  <c r="O191" i="2"/>
  <c r="P191" i="2"/>
  <c r="O192" i="2"/>
  <c r="P192" i="2"/>
  <c r="O193" i="2"/>
  <c r="P193" i="2"/>
  <c r="O194" i="2"/>
  <c r="P194" i="2"/>
  <c r="O195" i="2"/>
  <c r="P195" i="2"/>
  <c r="O196" i="2"/>
  <c r="P196" i="2"/>
  <c r="O197" i="2"/>
  <c r="P197" i="2"/>
  <c r="O198" i="2"/>
  <c r="P198" i="2"/>
  <c r="O199" i="2"/>
  <c r="P199" i="2"/>
  <c r="O200" i="2"/>
  <c r="P200" i="2"/>
  <c r="O201" i="2"/>
  <c r="P201" i="2"/>
  <c r="O202" i="2"/>
  <c r="P202" i="2"/>
  <c r="O203" i="2"/>
  <c r="P203" i="2"/>
  <c r="O204" i="2"/>
  <c r="P204" i="2"/>
  <c r="O205" i="2"/>
  <c r="P205" i="2"/>
  <c r="O206" i="2"/>
  <c r="P206" i="2"/>
  <c r="O207" i="2"/>
  <c r="P207" i="2"/>
  <c r="O208" i="2"/>
  <c r="P208" i="2"/>
  <c r="O209" i="2"/>
  <c r="P209" i="2"/>
  <c r="O210" i="2"/>
  <c r="P210" i="2"/>
  <c r="O211" i="2"/>
  <c r="P211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B48" i="3"/>
  <c r="E16" i="3"/>
  <c r="B18" i="3"/>
  <c r="B17" i="3"/>
  <c r="B16" i="3"/>
  <c r="N49" i="3"/>
  <c r="M49" i="3"/>
  <c r="L49" i="3"/>
  <c r="K49" i="3"/>
  <c r="J49" i="3"/>
  <c r="I49" i="3"/>
  <c r="H49" i="3"/>
  <c r="G49" i="3"/>
  <c r="F49" i="3"/>
  <c r="E49" i="3"/>
  <c r="D49" i="3"/>
  <c r="C49" i="3"/>
  <c r="B49" i="3"/>
  <c r="M42" i="3"/>
  <c r="L42" i="3"/>
  <c r="K42" i="3"/>
  <c r="J42" i="3"/>
  <c r="I42" i="3"/>
  <c r="H42" i="3"/>
  <c r="G42" i="3"/>
  <c r="F42" i="3"/>
  <c r="E42" i="3"/>
  <c r="D42" i="3"/>
  <c r="C42" i="3"/>
  <c r="B42" i="3"/>
  <c r="A44" i="3"/>
  <c r="A43" i="3"/>
  <c r="B41" i="3"/>
  <c r="B35" i="3"/>
  <c r="B30" i="3"/>
  <c r="H4" i="3" l="1"/>
  <c r="I6" i="2"/>
  <c r="M6" i="2" s="1"/>
  <c r="F7" i="2"/>
  <c r="F8" i="2" s="1"/>
  <c r="B25" i="3"/>
  <c r="Q6" i="2" l="1"/>
  <c r="R6" i="2"/>
  <c r="H7" i="2"/>
  <c r="P6" i="2"/>
  <c r="O6" i="2"/>
  <c r="H8" i="2"/>
  <c r="F9" i="2"/>
  <c r="B11" i="3"/>
  <c r="B10" i="3"/>
  <c r="I8" i="2" l="1"/>
  <c r="Q8" i="2" s="1"/>
  <c r="Q7" i="2"/>
  <c r="R7" i="2"/>
  <c r="M7" i="2"/>
  <c r="F10" i="2"/>
  <c r="H9" i="2"/>
  <c r="B9" i="3"/>
  <c r="B2" i="3"/>
  <c r="R8" i="2" l="1"/>
  <c r="I9" i="2"/>
  <c r="Q9" i="2" s="1"/>
  <c r="O8" i="2"/>
  <c r="P8" i="2"/>
  <c r="M8" i="2"/>
  <c r="O7" i="2"/>
  <c r="P7" i="2"/>
  <c r="H10" i="2"/>
  <c r="F11" i="2"/>
  <c r="O9" i="2" l="1"/>
  <c r="P9" i="2"/>
  <c r="I10" i="2"/>
  <c r="M10" i="2" s="1"/>
  <c r="M9" i="2"/>
  <c r="R9" i="2"/>
  <c r="H11" i="2"/>
  <c r="F12" i="2"/>
  <c r="R10" i="2" l="1"/>
  <c r="P10" i="2"/>
  <c r="O10" i="2"/>
  <c r="I11" i="2"/>
  <c r="Q11" i="2"/>
  <c r="Q10" i="2"/>
  <c r="F13" i="2"/>
  <c r="F14" i="2" s="1"/>
  <c r="H12" i="2"/>
  <c r="I12" i="2" s="1"/>
  <c r="Q12" i="2" l="1"/>
  <c r="R12" i="2"/>
  <c r="F15" i="2"/>
  <c r="H14" i="2"/>
  <c r="I14" i="2" s="1"/>
  <c r="P11" i="2"/>
  <c r="O11" i="2"/>
  <c r="R11" i="2"/>
  <c r="M11" i="2"/>
  <c r="H13" i="2"/>
  <c r="R14" i="2" l="1"/>
  <c r="I13" i="2"/>
  <c r="M13" i="2" s="1"/>
  <c r="F16" i="2"/>
  <c r="H15" i="2"/>
  <c r="M14" i="2"/>
  <c r="P12" i="2"/>
  <c r="O12" i="2"/>
  <c r="M12" i="2"/>
  <c r="R13" i="2" l="1"/>
  <c r="Q13" i="2"/>
  <c r="O13" i="2"/>
  <c r="P13" i="2"/>
  <c r="H16" i="2"/>
  <c r="F17" i="2"/>
  <c r="O14" i="2"/>
  <c r="P14" i="2"/>
  <c r="I15" i="2"/>
  <c r="Q15" i="2" s="1"/>
  <c r="Q14" i="2"/>
  <c r="R15" i="2" l="1"/>
  <c r="H17" i="2"/>
  <c r="F18" i="2"/>
  <c r="I16" i="2"/>
  <c r="R16" i="2" s="1"/>
  <c r="P15" i="2"/>
  <c r="O15" i="2"/>
  <c r="M15" i="2"/>
  <c r="O16" i="2" l="1"/>
  <c r="P16" i="2"/>
  <c r="M16" i="2"/>
  <c r="Q16" i="2"/>
  <c r="F19" i="2"/>
  <c r="H18" i="2"/>
  <c r="I18" i="2" s="1"/>
  <c r="I17" i="2"/>
  <c r="R17" i="2" s="1"/>
  <c r="Q17" i="2" l="1"/>
  <c r="O18" i="2"/>
  <c r="P18" i="2"/>
  <c r="Q18" i="2"/>
  <c r="R18" i="2"/>
  <c r="M18" i="2"/>
  <c r="H19" i="2"/>
  <c r="M19" i="2" s="1"/>
  <c r="F20" i="2"/>
  <c r="O17" i="2"/>
  <c r="P17" i="2"/>
  <c r="M17" i="2"/>
  <c r="F21" i="2" l="1"/>
  <c r="H20" i="2"/>
  <c r="I20" i="2" s="1"/>
  <c r="Q19" i="2"/>
  <c r="R19" i="2"/>
  <c r="M20" i="2"/>
  <c r="O20" i="2" l="1"/>
  <c r="P20" i="2"/>
  <c r="F22" i="2"/>
  <c r="H21" i="2"/>
  <c r="M21" i="2"/>
  <c r="Q20" i="2"/>
  <c r="R20" i="2"/>
  <c r="Q21" i="2" l="1"/>
  <c r="R21" i="2"/>
  <c r="F23" i="2"/>
  <c r="H22" i="2"/>
  <c r="M22" i="2"/>
  <c r="R22" i="2" l="1"/>
  <c r="Q22" i="2"/>
  <c r="F24" i="2"/>
  <c r="H23" i="2"/>
  <c r="M23" i="2"/>
  <c r="Q23" i="2" l="1"/>
  <c r="R23" i="2"/>
  <c r="F25" i="2"/>
  <c r="H24" i="2"/>
  <c r="M24" i="2" s="1"/>
  <c r="Q24" i="2" l="1"/>
  <c r="R24" i="2"/>
  <c r="F26" i="2"/>
  <c r="H25" i="2"/>
  <c r="I25" i="2" l="1"/>
  <c r="Q25" i="2" s="1"/>
  <c r="F27" i="2"/>
  <c r="H26" i="2"/>
  <c r="M26" i="2" s="1"/>
  <c r="R25" i="2" l="1"/>
  <c r="R26" i="2"/>
  <c r="Q26" i="2"/>
  <c r="H27" i="2"/>
  <c r="M27" i="2"/>
  <c r="O25" i="2"/>
  <c r="P25" i="2"/>
  <c r="B27" i="3" s="1"/>
  <c r="M25" i="2"/>
  <c r="Q27" i="2" l="1"/>
  <c r="R27" i="2"/>
  <c r="B32" i="3" s="1"/>
  <c r="L43" i="3"/>
  <c r="F43" i="3"/>
  <c r="I50" i="3"/>
  <c r="J50" i="3"/>
  <c r="L50" i="3"/>
  <c r="M50" i="3"/>
  <c r="I43" i="3"/>
  <c r="D43" i="3"/>
  <c r="B43" i="3"/>
  <c r="H50" i="3"/>
  <c r="D50" i="3"/>
  <c r="H43" i="3"/>
  <c r="K50" i="3"/>
  <c r="F50" i="3"/>
  <c r="E43" i="3"/>
  <c r="J43" i="3"/>
  <c r="G43" i="3"/>
  <c r="B26" i="3"/>
  <c r="C43" i="3"/>
  <c r="K43" i="3"/>
  <c r="B50" i="3"/>
  <c r="M43" i="3"/>
  <c r="G50" i="3"/>
  <c r="C50" i="3"/>
  <c r="E50" i="3"/>
  <c r="J44" i="3"/>
  <c r="B31" i="3"/>
  <c r="H44" i="3"/>
  <c r="K44" i="3"/>
  <c r="F44" i="3"/>
  <c r="E44" i="3"/>
  <c r="G44" i="3"/>
  <c r="D44" i="3"/>
  <c r="B36" i="3" l="1"/>
  <c r="C36" i="3" s="1"/>
  <c r="N50" i="3"/>
  <c r="B44" i="3"/>
  <c r="I44" i="3"/>
  <c r="C44" i="3"/>
  <c r="L44" i="3"/>
  <c r="M44" i="3"/>
</calcChain>
</file>

<file path=xl/sharedStrings.xml><?xml version="1.0" encoding="utf-8"?>
<sst xmlns="http://schemas.openxmlformats.org/spreadsheetml/2006/main" count="307" uniqueCount="252">
  <si>
    <t>Plano de Ação</t>
  </si>
  <si>
    <t>What</t>
  </si>
  <si>
    <t>Why</t>
  </si>
  <si>
    <t>Who</t>
  </si>
  <si>
    <t>When</t>
  </si>
  <si>
    <t>Where</t>
  </si>
  <si>
    <t>O que será feito</t>
  </si>
  <si>
    <t>Justificativa</t>
  </si>
  <si>
    <t>Por quem</t>
  </si>
  <si>
    <t>Início</t>
  </si>
  <si>
    <t>Prazo (dias)</t>
  </si>
  <si>
    <t>Fim Planejado</t>
  </si>
  <si>
    <t>Fim Real</t>
  </si>
  <si>
    <t>Onde</t>
  </si>
  <si>
    <t>How</t>
  </si>
  <si>
    <t>Status</t>
  </si>
  <si>
    <t>How much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</si>
  <si>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</si>
  <si>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</si>
  <si>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</si>
  <si>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</si>
  <si>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</si>
  <si>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</si>
  <si>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</si>
  <si>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</si>
  <si>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</si>
  <si>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</si>
  <si>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</si>
  <si>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</si>
  <si>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Variável</t>
  </si>
  <si>
    <t>Português</t>
  </si>
  <si>
    <t>Inglês</t>
  </si>
  <si>
    <t>var1</t>
  </si>
  <si>
    <t>var2</t>
  </si>
  <si>
    <t>var3</t>
  </si>
  <si>
    <t>var4</t>
  </si>
  <si>
    <t>var5</t>
  </si>
  <si>
    <t>var6</t>
  </si>
  <si>
    <t>var7</t>
  </si>
  <si>
    <t>var8</t>
  </si>
  <si>
    <t>var9</t>
  </si>
  <si>
    <t>var10</t>
  </si>
  <si>
    <t>var11</t>
  </si>
  <si>
    <t>var12</t>
  </si>
  <si>
    <t>var13</t>
  </si>
  <si>
    <t>var14</t>
  </si>
  <si>
    <t>var15</t>
  </si>
  <si>
    <t>var16</t>
  </si>
  <si>
    <t>var17</t>
  </si>
  <si>
    <t>var18</t>
  </si>
  <si>
    <t>var19</t>
  </si>
  <si>
    <t>Calendário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</si>
  <si>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</si>
  <si>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</si>
  <si>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</si>
  <si>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</si>
  <si>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</si>
  <si>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</si>
  <si>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</si>
  <si>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</si>
  <si>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</si>
  <si>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</si>
  <si>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m11</t>
  </si>
  <si>
    <t>m12</t>
  </si>
  <si>
    <t>Idioma</t>
  </si>
  <si>
    <t>J</t>
  </si>
  <si>
    <t>F</t>
  </si>
  <si>
    <t>M</t>
  </si>
  <si>
    <t>mr1</t>
  </si>
  <si>
    <t>mr2</t>
  </si>
  <si>
    <t>mr3</t>
  </si>
  <si>
    <t>mr4</t>
  </si>
  <si>
    <t>mr5</t>
  </si>
  <si>
    <t>mr6</t>
  </si>
  <si>
    <t>mr7</t>
  </si>
  <si>
    <t>mr8</t>
  </si>
  <si>
    <t>mr9</t>
  </si>
  <si>
    <t>mr10</t>
  </si>
  <si>
    <t>mr11</t>
  </si>
  <si>
    <t>mr12</t>
  </si>
  <si>
    <t>A</t>
  </si>
  <si>
    <t>S</t>
  </si>
  <si>
    <t>O</t>
  </si>
  <si>
    <t>N</t>
  </si>
  <si>
    <t>D</t>
  </si>
  <si>
    <t>Calendário Reduzido</t>
  </si>
  <si>
    <t>INDEX</t>
  </si>
  <si>
    <t>GLOBAL</t>
  </si>
  <si>
    <t>Listbox</t>
  </si>
  <si>
    <t>BLOCO logo</t>
  </si>
  <si>
    <t>FERRAMENTA</t>
  </si>
  <si>
    <t>desenvolvido por</t>
  </si>
  <si>
    <t>bloco criação</t>
  </si>
  <si>
    <t>botão entrar</t>
  </si>
  <si>
    <t>English</t>
  </si>
  <si>
    <t>Dashboard</t>
  </si>
  <si>
    <t>Box1</t>
  </si>
  <si>
    <t>Título</t>
  </si>
  <si>
    <t>Planos finalizados</t>
  </si>
  <si>
    <t>Valor 1</t>
  </si>
  <si>
    <t>Valor 2</t>
  </si>
  <si>
    <t>no ano</t>
  </si>
  <si>
    <t>no mês</t>
  </si>
  <si>
    <t>Box2</t>
  </si>
  <si>
    <t>Planos pendentes</t>
  </si>
  <si>
    <t>Abrir Dashboard</t>
  </si>
  <si>
    <t>View Dashboard</t>
  </si>
  <si>
    <t>Box3</t>
  </si>
  <si>
    <t>Mês</t>
  </si>
  <si>
    <t>Finalizados</t>
  </si>
  <si>
    <t>Gráfico de Linha</t>
  </si>
  <si>
    <t>Gráfico de Barras</t>
  </si>
  <si>
    <t>Valor planos finalizados</t>
  </si>
  <si>
    <t>Como</t>
  </si>
  <si>
    <t>Quanto</t>
  </si>
  <si>
    <t>Descrição</t>
  </si>
  <si>
    <t>Abertos</t>
  </si>
  <si>
    <t>Closed</t>
  </si>
  <si>
    <t>Planos no ano (baseado na data de abertura)</t>
  </si>
  <si>
    <t>Total</t>
  </si>
  <si>
    <t>Aberto</t>
  </si>
  <si>
    <t>Finalizado</t>
  </si>
  <si>
    <t>Open</t>
  </si>
  <si>
    <t>home</t>
  </si>
  <si>
    <t>dados</t>
  </si>
  <si>
    <t>data</t>
  </si>
  <si>
    <t>tradução</t>
  </si>
  <si>
    <t>translate</t>
  </si>
  <si>
    <t>MENU</t>
  </si>
  <si>
    <t>dashboard</t>
  </si>
  <si>
    <t>Plano 01</t>
  </si>
  <si>
    <t>Ação de o que será feito referente ao plano 01</t>
  </si>
  <si>
    <t>Ação de o que será feito referente ao plano 02</t>
  </si>
  <si>
    <t>Ação de o que será feito referente ao plano 03</t>
  </si>
  <si>
    <t>Plano 02</t>
  </si>
  <si>
    <t>Plano 03</t>
  </si>
  <si>
    <t>Justificativa referente ao plano 01</t>
  </si>
  <si>
    <t>Justificativa referente ao plano 02</t>
  </si>
  <si>
    <t>Justificativa referente ao plano 03</t>
  </si>
  <si>
    <t>João</t>
  </si>
  <si>
    <t>José</t>
  </si>
  <si>
    <t>Maria</t>
  </si>
  <si>
    <t>Plano 04</t>
  </si>
  <si>
    <t>Ação de o que será feito referente ao plano 04</t>
  </si>
  <si>
    <t>Justificativa referente ao plano 04</t>
  </si>
  <si>
    <t>Plano 05</t>
  </si>
  <si>
    <t>Ação de o que será feito referente ao plano 05</t>
  </si>
  <si>
    <t>Justificativa referente ao plano 05</t>
  </si>
  <si>
    <t>Plano 06</t>
  </si>
  <si>
    <t>Ação de o que será feito referente ao plano 06</t>
  </si>
  <si>
    <t>Justificativa referente ao plano 06</t>
  </si>
  <si>
    <t>Plano 07</t>
  </si>
  <si>
    <t>Ação de o que será feito referente ao plano 07</t>
  </si>
  <si>
    <t>Justificativa referente ao plano 07</t>
  </si>
  <si>
    <t>Plano 08</t>
  </si>
  <si>
    <t>Ação de o que será feito referente ao plano 08</t>
  </si>
  <si>
    <t>Justificativa referente ao plano 08</t>
  </si>
  <si>
    <t>Arthur</t>
  </si>
  <si>
    <t>Bruno</t>
  </si>
  <si>
    <t>Bruna</t>
  </si>
  <si>
    <t>Rafaela</t>
  </si>
  <si>
    <t>Pedro</t>
  </si>
  <si>
    <t>Comercial</t>
  </si>
  <si>
    <t>Planejamento</t>
  </si>
  <si>
    <t>PCP</t>
  </si>
  <si>
    <t>Logística</t>
  </si>
  <si>
    <t>Como será executado o plano 01</t>
  </si>
  <si>
    <t>Como será executado o plano 02</t>
  </si>
  <si>
    <t>Como será executado o plano 03</t>
  </si>
  <si>
    <t>Como será executado o plano 04</t>
  </si>
  <si>
    <t>Como será executado o plano 05</t>
  </si>
  <si>
    <t>Como será executado o plano 06</t>
  </si>
  <si>
    <t>Como será executado o plano 07</t>
  </si>
  <si>
    <t>Como será executado o plano 08</t>
  </si>
  <si>
    <t>Hoje</t>
  </si>
  <si>
    <t>offset</t>
  </si>
  <si>
    <t>Ano</t>
  </si>
  <si>
    <t>Ação de o que será feito referente ao plano 09</t>
  </si>
  <si>
    <t>Justificativa referente ao plano 09</t>
  </si>
  <si>
    <t>Ação de o que será feito referente ao plano 10</t>
  </si>
  <si>
    <t>Justificativa referente ao plano 10</t>
  </si>
  <si>
    <t>Ação de o que será feito referente ao plano 11</t>
  </si>
  <si>
    <t>Justificativa referente ao plano 11</t>
  </si>
  <si>
    <t>Ação de o que será feito referente ao plano 12</t>
  </si>
  <si>
    <t>Justificativa referente ao plano 12</t>
  </si>
  <si>
    <t>Ação de o que será feito referente ao plano 13</t>
  </si>
  <si>
    <t>Justificativa referente ao plano 13</t>
  </si>
  <si>
    <t>Ação de o que será feito referente ao plano 14</t>
  </si>
  <si>
    <t>Justificativa referente ao plano 14</t>
  </si>
  <si>
    <t>Ação de o que será feito referente ao plano 15</t>
  </si>
  <si>
    <t>Justificativa referente ao plano 15</t>
  </si>
  <si>
    <t>Ricardo</t>
  </si>
  <si>
    <t>Alberto</t>
  </si>
  <si>
    <t>Daniela</t>
  </si>
  <si>
    <t>Emanuele</t>
  </si>
  <si>
    <t>Fernanda</t>
  </si>
  <si>
    <t>Como será executado o plano 09</t>
  </si>
  <si>
    <t>Como será executado o plano 10</t>
  </si>
  <si>
    <t>Como será executado o plano 11</t>
  </si>
  <si>
    <t>Como será executado o plano 12</t>
  </si>
  <si>
    <t>planejado pendete</t>
  </si>
  <si>
    <t>opção 1</t>
  </si>
  <si>
    <t>opção 2</t>
  </si>
  <si>
    <t>listbox</t>
  </si>
  <si>
    <t>finalizado</t>
  </si>
  <si>
    <t>Plano 09</t>
  </si>
  <si>
    <t>Plano 10</t>
  </si>
  <si>
    <t>Plano 11</t>
  </si>
  <si>
    <t>Plano 12</t>
  </si>
  <si>
    <t>Plano 13</t>
  </si>
  <si>
    <t>Plano 14</t>
  </si>
  <si>
    <t>Plano 15</t>
  </si>
  <si>
    <t>Plano 16</t>
  </si>
  <si>
    <t>Ação de o que será feito referente ao plano 16</t>
  </si>
  <si>
    <t>Plano 17</t>
  </si>
  <si>
    <t>Ação de o que será feito referente ao plano 17</t>
  </si>
  <si>
    <t>Plano 18</t>
  </si>
  <si>
    <t>Ação de o que será feito referente ao plano 18</t>
  </si>
  <si>
    <t>Plano 19</t>
  </si>
  <si>
    <t>Ação de o que será feito referente ao plano 19</t>
  </si>
  <si>
    <t>Plano 20</t>
  </si>
  <si>
    <t>Ação de o que será feito referente ao plano 20</t>
  </si>
  <si>
    <t>Plano 21</t>
  </si>
  <si>
    <t>Ação de o que será feito referente ao plano 21</t>
  </si>
  <si>
    <t>Plano 22</t>
  </si>
  <si>
    <t>Ação de o que será feito referente ao plano 22</t>
  </si>
  <si>
    <t>Justificativa referente ao plano 16</t>
  </si>
  <si>
    <t>Justificativa referente ao plano 17</t>
  </si>
  <si>
    <t>Justificativa referente ao plano 18</t>
  </si>
  <si>
    <t>Justificativa referente ao plano 19</t>
  </si>
  <si>
    <t>Justificativa referente ao plano 20</t>
  </si>
  <si>
    <t>Justificativa referente ao plano 21</t>
  </si>
  <si>
    <t>Justificativa referente ao plano 22</t>
  </si>
  <si>
    <t>TOOL</t>
  </si>
  <si>
    <t>developed by</t>
  </si>
  <si>
    <t>in the year</t>
  </si>
  <si>
    <t xml:space="preserve">Pending </t>
  </si>
  <si>
    <t>In the month</t>
  </si>
  <si>
    <t>Action Plan Completed</t>
  </si>
  <si>
    <t>Pending plans</t>
  </si>
  <si>
    <t>Plans  in the year ( based on opening date)</t>
  </si>
  <si>
    <t>Total Amount Finished Plans</t>
  </si>
  <si>
    <t>FEB</t>
  </si>
  <si>
    <t>APR</t>
  </si>
  <si>
    <t>MAY</t>
  </si>
  <si>
    <t>AUG</t>
  </si>
  <si>
    <t>SEP</t>
  </si>
  <si>
    <t>OCT</t>
  </si>
  <si>
    <t>DEC</t>
  </si>
  <si>
    <t>var20</t>
  </si>
  <si>
    <t>botão tutorial</t>
  </si>
  <si>
    <t>tutorial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</si>
</sst>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R$&quot;\ * #,##0.00_-;\-&quot;R$&quot;\ * #,##0.00_-;_-&quot;R$&quot;\ * &quot;-&quot;??_-;_-@_-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326EBD"/>
      <name val="Calibri"/>
      <family val="2"/>
      <scheme val="minor"/>
    </font>
    <font>
      <sz val="11"/>
      <color rgb="FF326EBD"/>
      <name val="Calibri"/>
      <family val="2"/>
      <scheme val="minor"/>
    </font>
    <font>
      <b/>
      <sz val="8"/>
      <color rgb="FF326EBD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sz val="11"/>
      <color rgb="FF49C7A2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7EBF2"/>
        <bgColor indexed="64"/>
      </patternFill>
    </fill>
    <fill>
      <patternFill patternType="solid">
        <fgColor rgb="FF326EBD"/>
        <bgColor indexed="64"/>
      </patternFill>
    </fill>
    <fill>
      <patternFill patternType="solid">
        <fgColor rgb="FFEEE8A9"/>
        <bgColor indexed="64"/>
      </patternFill>
    </fill>
    <fill>
      <patternFill patternType="solid">
        <fgColor rgb="FFD1E0F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49C7A2"/>
        <bgColor indexed="64"/>
      </patternFill>
    </fill>
    <fill>
      <patternFill patternType="solid">
        <fgColor rgb="FF92DEC8"/>
        <bgColor indexed="64"/>
      </patternFill>
    </fill>
  </fills>
  <borders count="17">
    <border>
      <left/>
      <right/>
      <top/>
      <bottom/>
      <diagonal/>
    </border>
    <border>
      <left style="thin">
        <color rgb="FFE7EBF2"/>
      </left>
      <right style="thin">
        <color rgb="FFE7EBF2"/>
      </right>
      <top style="thin">
        <color rgb="FFE7EBF2"/>
      </top>
      <bottom style="thin">
        <color rgb="FFE7EBF2"/>
      </bottom>
      <diagonal/>
    </border>
    <border>
      <left style="thin">
        <color rgb="FFE7EBF2"/>
      </left>
      <right/>
      <top style="thin">
        <color rgb="FFE7EBF2"/>
      </top>
      <bottom style="thin">
        <color rgb="FFE7EBF2"/>
      </bottom>
      <diagonal/>
    </border>
    <border>
      <left/>
      <right style="thin">
        <color rgb="FFE7EBF2"/>
      </right>
      <top style="thin">
        <color rgb="FFE7EBF2"/>
      </top>
      <bottom style="thin">
        <color rgb="FFE7EBF2"/>
      </bottom>
      <diagonal/>
    </border>
    <border>
      <left/>
      <right/>
      <top/>
      <bottom style="thin">
        <color rgb="FF326EBD"/>
      </bottom>
      <diagonal/>
    </border>
    <border>
      <left style="thin">
        <color rgb="FF326EBD"/>
      </left>
      <right style="thin">
        <color rgb="FF326EBD"/>
      </right>
      <top style="thin">
        <color rgb="FF326EBD"/>
      </top>
      <bottom style="thin">
        <color rgb="FF326EBD"/>
      </bottom>
      <diagonal/>
    </border>
    <border>
      <left style="thin">
        <color rgb="FFE7EBF2"/>
      </left>
      <right style="thin">
        <color rgb="FFE7EBF2"/>
      </right>
      <top style="thin">
        <color rgb="FFE7EBF2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n">
        <color rgb="FF49C7A2"/>
      </left>
      <right style="thin">
        <color rgb="FF49C7A2"/>
      </right>
      <top style="thin">
        <color rgb="FF49C7A2"/>
      </top>
      <bottom style="thin">
        <color rgb="FF49C7A2"/>
      </bottom>
      <diagonal/>
    </border>
    <border>
      <left style="thin">
        <color rgb="FF49C7A2"/>
      </left>
      <right style="thin">
        <color rgb="FF49C7A2"/>
      </right>
      <top/>
      <bottom style="thin">
        <color rgb="FF49C7A2"/>
      </bottom>
      <diagonal/>
    </border>
    <border>
      <left/>
      <right/>
      <top style="thin">
        <color rgb="FFE7EBF2"/>
      </top>
      <bottom style="thin">
        <color rgb="FFE7EBF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49C7A2"/>
      </left>
      <right/>
      <top/>
      <bottom style="thin">
        <color rgb="FF49C7A2"/>
      </bottom>
      <diagonal/>
    </border>
    <border>
      <left style="thin">
        <color rgb="FF49C7A2"/>
      </left>
      <right/>
      <top style="thin">
        <color rgb="FF49C7A2"/>
      </top>
      <bottom style="thin">
        <color rgb="FF49C7A2"/>
      </bottom>
      <diagonal/>
    </border>
    <border>
      <left/>
      <right/>
      <top/>
      <bottom style="thin">
        <color rgb="FF49C7A2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70">
    <xf numFmtId="0" fontId="0" fillId="0" borderId="0" xfId="0"/>
    <xf numFmtId="0" fontId="0" fillId="4" borderId="0" xfId="0" applyFill="1"/>
    <xf numFmtId="0" fontId="0" fillId="4" borderId="0" xfId="0" applyFill="1" applyAlignment="1">
      <alignment vertical="center"/>
    </xf>
    <xf numFmtId="0" fontId="0" fillId="4" borderId="0" xfId="0" applyFill="1" applyAlignment="1">
      <alignment horizontal="center" vertical="center"/>
    </xf>
    <xf numFmtId="0" fontId="5" fillId="0" borderId="0" xfId="0" applyFont="1"/>
    <xf numFmtId="9" fontId="0" fillId="0" borderId="0" xfId="1" applyFont="1" applyFill="1"/>
    <xf numFmtId="9" fontId="0" fillId="0" borderId="0" xfId="0" applyNumberFormat="1"/>
    <xf numFmtId="0" fontId="0" fillId="0" borderId="4" xfId="0" applyBorder="1"/>
    <xf numFmtId="0" fontId="6" fillId="5" borderId="4" xfId="0" applyFont="1" applyFill="1" applyBorder="1"/>
    <xf numFmtId="0" fontId="2" fillId="0" borderId="0" xfId="0" applyFont="1"/>
    <xf numFmtId="0" fontId="2" fillId="6" borderId="0" xfId="0" applyFont="1" applyFill="1" applyAlignment="1">
      <alignment horizontal="center"/>
    </xf>
    <xf numFmtId="0" fontId="6" fillId="5" borderId="6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8" fillId="4" borderId="0" xfId="0" applyFont="1" applyFill="1" applyAlignment="1">
      <alignment vertical="center"/>
    </xf>
    <xf numFmtId="0" fontId="6" fillId="5" borderId="5" xfId="0" applyFont="1" applyFill="1" applyBorder="1" applyAlignment="1">
      <alignment horizontal="center" vertical="center"/>
    </xf>
    <xf numFmtId="0" fontId="9" fillId="4" borderId="5" xfId="0" applyFont="1" applyFill="1" applyBorder="1" applyAlignment="1">
      <alignment horizontal="left" vertical="center" indent="1"/>
    </xf>
    <xf numFmtId="0" fontId="7" fillId="7" borderId="5" xfId="0" applyFont="1" applyFill="1" applyBorder="1" applyAlignment="1">
      <alignment horizontal="center" vertical="center"/>
    </xf>
    <xf numFmtId="0" fontId="7" fillId="0" borderId="0" xfId="0" applyFont="1"/>
    <xf numFmtId="0" fontId="0" fillId="8" borderId="0" xfId="0" applyFill="1"/>
    <xf numFmtId="0" fontId="2" fillId="7" borderId="7" xfId="0" applyFont="1" applyFill="1" applyBorder="1" applyAlignment="1">
      <alignment horizontal="left" indent="1"/>
    </xf>
    <xf numFmtId="0" fontId="10" fillId="0" borderId="0" xfId="0" applyFont="1" applyAlignment="1">
      <alignment horizontal="left"/>
    </xf>
    <xf numFmtId="0" fontId="2" fillId="7" borderId="7" xfId="0" applyFont="1" applyFill="1" applyBorder="1" applyAlignment="1">
      <alignment horizontal="center"/>
    </xf>
    <xf numFmtId="0" fontId="2" fillId="7" borderId="8" xfId="0" applyFont="1" applyFill="1" applyBorder="1" applyAlignment="1">
      <alignment horizontal="left" indent="1"/>
    </xf>
    <xf numFmtId="0" fontId="11" fillId="7" borderId="9" xfId="0" applyFont="1" applyFill="1" applyBorder="1" applyAlignment="1">
      <alignment horizontal="center"/>
    </xf>
    <xf numFmtId="0" fontId="12" fillId="5" borderId="8" xfId="0" applyFont="1" applyFill="1" applyBorder="1" applyAlignment="1">
      <alignment horizontal="center" vertical="center"/>
    </xf>
    <xf numFmtId="9" fontId="2" fillId="7" borderId="7" xfId="1" applyFont="1" applyFill="1" applyBorder="1" applyAlignment="1">
      <alignment horizontal="center"/>
    </xf>
    <xf numFmtId="9" fontId="10" fillId="0" borderId="0" xfId="0" applyNumberFormat="1" applyFont="1" applyAlignment="1">
      <alignment horizontal="left"/>
    </xf>
    <xf numFmtId="44" fontId="11" fillId="7" borderId="9" xfId="2" applyFont="1" applyFill="1" applyBorder="1" applyAlignment="1">
      <alignment horizontal="center"/>
    </xf>
    <xf numFmtId="0" fontId="0" fillId="9" borderId="0" xfId="0" applyFill="1"/>
    <xf numFmtId="0" fontId="3" fillId="10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13" fillId="11" borderId="1" xfId="0" applyFont="1" applyFill="1" applyBorder="1" applyAlignment="1">
      <alignment horizontal="center" vertical="center" wrapText="1"/>
    </xf>
    <xf numFmtId="0" fontId="13" fillId="3" borderId="6" xfId="0" applyFont="1" applyFill="1" applyBorder="1" applyAlignment="1">
      <alignment horizontal="center" vertical="center" wrapText="1"/>
    </xf>
    <xf numFmtId="0" fontId="3" fillId="11" borderId="1" xfId="0" applyFont="1" applyFill="1" applyBorder="1" applyAlignment="1">
      <alignment horizontal="center" vertical="center" wrapText="1"/>
    </xf>
    <xf numFmtId="14" fontId="3" fillId="11" borderId="1" xfId="0" applyNumberFormat="1" applyFont="1" applyFill="1" applyBorder="1" applyAlignment="1">
      <alignment horizontal="center" vertical="center" wrapText="1"/>
    </xf>
    <xf numFmtId="1" fontId="3" fillId="11" borderId="1" xfId="0" applyNumberFormat="1" applyFont="1" applyFill="1" applyBorder="1" applyAlignment="1">
      <alignment horizontal="center" vertical="center" wrapText="1"/>
    </xf>
    <xf numFmtId="14" fontId="3" fillId="3" borderId="1" xfId="0" applyNumberFormat="1" applyFont="1" applyFill="1" applyBorder="1" applyAlignment="1">
      <alignment horizontal="center" vertical="center" wrapText="1"/>
    </xf>
    <xf numFmtId="44" fontId="3" fillId="10" borderId="1" xfId="2" applyFont="1" applyFill="1" applyBorder="1" applyAlignment="1">
      <alignment horizontal="center" vertical="center" wrapText="1"/>
    </xf>
    <xf numFmtId="44" fontId="3" fillId="11" borderId="1" xfId="2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/>
    </xf>
    <xf numFmtId="14" fontId="5" fillId="4" borderId="11" xfId="0" applyNumberFormat="1" applyFont="1" applyFill="1" applyBorder="1" applyAlignment="1">
      <alignment horizontal="center" vertical="center" wrapText="1"/>
    </xf>
    <xf numFmtId="1" fontId="5" fillId="4" borderId="11" xfId="0" applyNumberFormat="1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14" fontId="0" fillId="4" borderId="0" xfId="0" applyNumberFormat="1" applyFill="1" applyAlignment="1">
      <alignment horizontal="center" vertical="center"/>
    </xf>
    <xf numFmtId="1" fontId="0" fillId="4" borderId="0" xfId="0" applyNumberFormat="1" applyFill="1" applyAlignment="1">
      <alignment horizontal="center" vertical="center"/>
    </xf>
    <xf numFmtId="44" fontId="0" fillId="4" borderId="0" xfId="2" applyFont="1" applyFill="1" applyAlignment="1">
      <alignment horizontal="center" vertical="center"/>
    </xf>
    <xf numFmtId="0" fontId="16" fillId="4" borderId="11" xfId="0" applyFont="1" applyFill="1" applyBorder="1" applyAlignment="1">
      <alignment horizontal="center" vertical="center" wrapText="1"/>
    </xf>
    <xf numFmtId="14" fontId="2" fillId="4" borderId="11" xfId="0" applyNumberFormat="1" applyFont="1" applyFill="1" applyBorder="1" applyAlignment="1">
      <alignment horizontal="center" vertical="center" wrapText="1"/>
    </xf>
    <xf numFmtId="1" fontId="2" fillId="4" borderId="11" xfId="0" applyNumberFormat="1" applyFont="1" applyFill="1" applyBorder="1" applyAlignment="1">
      <alignment horizontal="center" vertical="center" wrapText="1"/>
    </xf>
    <xf numFmtId="44" fontId="16" fillId="4" borderId="14" xfId="2" applyFont="1" applyFill="1" applyBorder="1" applyAlignment="1">
      <alignment horizontal="center" vertical="center" wrapText="1"/>
    </xf>
    <xf numFmtId="44" fontId="5" fillId="4" borderId="14" xfId="2" applyFont="1" applyFill="1" applyBorder="1" applyAlignment="1">
      <alignment horizontal="center" vertical="center" wrapText="1"/>
    </xf>
    <xf numFmtId="0" fontId="16" fillId="4" borderId="10" xfId="0" applyFont="1" applyFill="1" applyBorder="1" applyAlignment="1">
      <alignment horizontal="center" vertical="center" wrapText="1"/>
    </xf>
    <xf numFmtId="14" fontId="2" fillId="4" borderId="10" xfId="0" applyNumberFormat="1" applyFont="1" applyFill="1" applyBorder="1" applyAlignment="1">
      <alignment horizontal="center" vertical="center" wrapText="1"/>
    </xf>
    <xf numFmtId="1" fontId="2" fillId="4" borderId="10" xfId="0" applyNumberFormat="1" applyFont="1" applyFill="1" applyBorder="1" applyAlignment="1">
      <alignment horizontal="center" vertical="center" wrapText="1"/>
    </xf>
    <xf numFmtId="44" fontId="16" fillId="4" borderId="15" xfId="2" applyFont="1" applyFill="1" applyBorder="1" applyAlignment="1">
      <alignment horizontal="center" vertical="center" wrapText="1"/>
    </xf>
    <xf numFmtId="0" fontId="15" fillId="4" borderId="0" xfId="0" applyFont="1" applyFill="1" applyAlignment="1">
      <alignment horizontal="center" vertical="center"/>
    </xf>
    <xf numFmtId="0" fontId="15" fillId="4" borderId="0" xfId="0" applyFont="1" applyFill="1"/>
    <xf numFmtId="0" fontId="17" fillId="4" borderId="0" xfId="0" applyFont="1" applyFill="1" applyAlignment="1">
      <alignment horizontal="center" vertical="center"/>
    </xf>
    <xf numFmtId="0" fontId="6" fillId="10" borderId="16" xfId="0" applyFont="1" applyFill="1" applyBorder="1"/>
    <xf numFmtId="0" fontId="0" fillId="0" borderId="16" xfId="0" applyBorder="1"/>
    <xf numFmtId="14" fontId="0" fillId="11" borderId="0" xfId="0" applyNumberFormat="1" applyFill="1"/>
    <xf numFmtId="0" fontId="18" fillId="9" borderId="0" xfId="0" applyFont="1" applyFill="1" applyAlignment="1">
      <alignment horizontal="center"/>
    </xf>
    <xf numFmtId="0" fontId="17" fillId="4" borderId="0" xfId="0" applyFont="1" applyFill="1" applyAlignment="1">
      <alignment vertical="center"/>
    </xf>
    <xf numFmtId="0" fontId="0" fillId="0" borderId="0" xfId="0" applyAlignment="1">
      <alignment horizontal="center"/>
    </xf>
    <xf numFmtId="1" fontId="18" fillId="9" borderId="0" xfId="0" applyNumberFormat="1" applyFont="1" applyFill="1" applyAlignment="1">
      <alignment horizontal="center"/>
    </xf>
    <xf numFmtId="0" fontId="14" fillId="0" borderId="0" xfId="0" applyFont="1" applyAlignment="1">
      <alignment horizontal="center"/>
    </xf>
    <xf numFmtId="14" fontId="3" fillId="10" borderId="2" xfId="0" applyNumberFormat="1" applyFont="1" applyFill="1" applyBorder="1" applyAlignment="1">
      <alignment horizontal="center" vertical="center" wrapText="1"/>
    </xf>
    <xf numFmtId="14" fontId="3" fillId="10" borderId="12" xfId="0" applyNumberFormat="1" applyFont="1" applyFill="1" applyBorder="1" applyAlignment="1">
      <alignment horizontal="center" vertical="center" wrapText="1"/>
    </xf>
    <xf numFmtId="14" fontId="3" fillId="10" borderId="3" xfId="0" applyNumberFormat="1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/>
    </xf>
  </cellXfs>
  <cellStyles count="3">
    <cellStyle name="Moeda" xfId="2" builtinId="4"/>
    <cellStyle name="Normal" xfId="0" builtinId="0"/>
    <cellStyle name="Porcentagem" xfId="1" builtinId="5"/>
  </cellStyles>
  <dxfs count="0"/>
  <tableStyles count="0" defaultTableStyle="TableStyleMedium2" defaultPivotStyle="PivotStyleLight16"/>
  <colors>
    <mruColors>
      <color rgb="FFEF476F"/>
      <color rgb="FF92DEC8"/>
      <color rgb="FFFEB423"/>
      <color rgb="FF49C7A2"/>
      <color rgb="FFE7EBF2"/>
      <color rgb="FFD1E0F3"/>
      <color rgb="FF326EBD"/>
      <color rgb="FFFC7318"/>
      <color rgb="FFFFFFFF"/>
      <color rgb="FFEFAB3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459317585301834E-2"/>
          <c:y val="0.30684164479440068"/>
          <c:w val="0.92000161518271739"/>
          <c:h val="0.547976868745065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controles!$A$44</c:f>
              <c:strCache>
                <c:ptCount val="1"/>
                <c:pt idx="0">
                  <c:v>Pending </c:v>
                </c:pt>
              </c:strCache>
            </c:strRef>
          </c:tx>
          <c:spPr>
            <a:solidFill>
              <a:srgbClr val="EF476F">
                <a:alpha val="70000"/>
              </a:srgbClr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EF476F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controles!$B$44:$M$44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67-41A2-8565-BB4CAF9EDA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56273824"/>
        <c:axId val="456274656"/>
      </c:barChart>
      <c:lineChart>
        <c:grouping val="standard"/>
        <c:varyColors val="0"/>
        <c:ser>
          <c:idx val="0"/>
          <c:order val="0"/>
          <c:tx>
            <c:strRef>
              <c:f>controles!$A$43</c:f>
              <c:strCache>
                <c:ptCount val="1"/>
                <c:pt idx="0">
                  <c:v>Closed</c:v>
                </c:pt>
              </c:strCache>
            </c:strRef>
          </c:tx>
          <c:spPr>
            <a:ln w="28575" cap="rnd">
              <a:solidFill>
                <a:srgbClr val="49C7A2"/>
              </a:solidFill>
              <a:round/>
            </a:ln>
            <a:effectLst>
              <a:outerShdw blurRad="50800" dist="38100" dir="2700000" algn="tl" rotWithShape="0">
                <a:srgbClr val="49C7A2">
                  <a:alpha val="60000"/>
                </a:srgbClr>
              </a:outerShdw>
            </a:effectLst>
          </c:spPr>
          <c:marker>
            <c:symbol val="none"/>
          </c:marker>
          <c:dLbls>
            <c:delete val="1"/>
          </c:dLbls>
          <c:cat>
            <c:strRef>
              <c:f>controles!$B$42:$M$42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controles!$B$43:$M$43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167-41A2-8565-BB4CAF9EDA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56273824"/>
        <c:axId val="456274656"/>
      </c:lineChart>
      <c:catAx>
        <c:axId val="456273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6274656"/>
        <c:crosses val="autoZero"/>
        <c:auto val="1"/>
        <c:lblAlgn val="ctr"/>
        <c:lblOffset val="100"/>
        <c:noMultiLvlLbl val="0"/>
      </c:catAx>
      <c:valAx>
        <c:axId val="456274656"/>
        <c:scaling>
          <c:orientation val="minMax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6273824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978820243233646"/>
          <c:y val="2.3712708561367171E-2"/>
          <c:w val="0.36764771756484788"/>
          <c:h val="9.07871881868424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solidFill>
              <a:srgbClr val="49C7A2"/>
            </a:solidFill>
          </c:spPr>
          <c:dPt>
            <c:idx val="0"/>
            <c:bubble3D val="0"/>
            <c:spPr>
              <a:solidFill>
                <a:srgbClr val="49C7A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4B7-4707-8640-9AB1B1DEFFE0}"/>
              </c:ext>
            </c:extLst>
          </c:dPt>
          <c:dPt>
            <c:idx val="1"/>
            <c:bubble3D val="0"/>
            <c:spPr>
              <a:solidFill>
                <a:srgbClr val="EF476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4B7-4707-8640-9AB1B1DEFFE0}"/>
              </c:ext>
            </c:extLst>
          </c:dPt>
          <c:val>
            <c:numRef>
              <c:f>controles!$B$36:$C$36</c:f>
              <c:numCache>
                <c:formatCode>0%</c:formatCode>
                <c:ptCount val="2"/>
                <c:pt idx="0">
                  <c:v>0.8</c:v>
                </c:pt>
                <c:pt idx="1">
                  <c:v>0.19999999999999996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B7-4707-8640-9AB1B1DEF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9C7A2"/>
            </a:solidFill>
            <a:ln>
              <a:noFill/>
            </a:ln>
            <a:effectLst/>
          </c:spPr>
          <c:invertIfNegative val="0"/>
          <c:cat>
            <c:strRef>
              <c:f>controles!$B$49:$M$49</c:f>
              <c:strCache>
                <c:ptCount val="12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controles!$B$50:$M$50</c:f>
              <c:numCache>
                <c:formatCode>_("R$"* #,##0.00_);_("R$"* \(#,##0.00\);_("R$"*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1500</c:v>
                </c:pt>
                <c:pt idx="10">
                  <c:v>200</c:v>
                </c:pt>
                <c:pt idx="11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BC-4455-AB4A-FED167327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"/>
        <c:axId val="118088848"/>
        <c:axId val="118064720"/>
      </c:barChart>
      <c:catAx>
        <c:axId val="11808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8064720"/>
        <c:crosses val="autoZero"/>
        <c:auto val="1"/>
        <c:lblAlgn val="ctr"/>
        <c:lblOffset val="100"/>
        <c:noMultiLvlLbl val="0"/>
      </c:catAx>
      <c:valAx>
        <c:axId val="118064720"/>
        <c:scaling>
          <c:orientation val="minMax"/>
        </c:scaling>
        <c:delete val="1"/>
        <c:axPos val="l"/>
        <c:numFmt formatCode="_(&quot;R$&quot;* #,##0.00_);_(&quot;R$&quot;* \(#,##0.00\);_(&quot;R$&quot;* &quot;-&quot;??_);_(@_)" sourceLinked="1"/>
        <c:majorTickMark val="none"/>
        <c:minorTickMark val="none"/>
        <c:tickLblPos val="nextTo"/>
        <c:crossAx val="11808884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Spin" dx="22" fmlaLink="controles!$B$3" max="1" noThreeD="1" page="10" val="0"/>
</file>

<file path=xl/ctrlProps/ctrlProp2.xml><?xml version="1.0" encoding="utf-8"?>
<formControlPr xmlns="http://schemas.microsoft.com/office/spreadsheetml/2009/9/main" objectType="Drop" dropLines="2" dropStyle="combo" dx="22" fmlaLink="controles!$H$36" fmlaRange="controles!$F$36:$F$37" noThreeD="1" sel="2" val="0"/>
</file>

<file path=xl/ctrlProps/ctrlProp3.xml><?xml version="1.0" encoding="utf-8"?>
<formControlPr xmlns="http://schemas.microsoft.com/office/spreadsheetml/2009/9/main" objectType="Spin" dx="22" fmlaLink="controles!$I$4" max="10" noThreeD="1" page="10" val="3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Dashboard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hyperlink" Target="https://zeplanilha.com/planilhas-do-ze/planilha-5w2h/" TargetMode="External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0.png"/><Relationship Id="rId3" Type="http://schemas.openxmlformats.org/officeDocument/2006/relationships/chart" Target="../charts/chart2.xml"/><Relationship Id="rId7" Type="http://schemas.openxmlformats.org/officeDocument/2006/relationships/hyperlink" Target="#base!A1"/><Relationship Id="rId12" Type="http://schemas.microsoft.com/office/2007/relationships/hdphoto" Target="../media/hdphoto1.wdp"/><Relationship Id="rId2" Type="http://schemas.openxmlformats.org/officeDocument/2006/relationships/chart" Target="../charts/chart1.xml"/><Relationship Id="rId1" Type="http://schemas.openxmlformats.org/officeDocument/2006/relationships/image" Target="../media/image5.png"/><Relationship Id="rId6" Type="http://schemas.openxmlformats.org/officeDocument/2006/relationships/image" Target="../media/image6.png"/><Relationship Id="rId11" Type="http://schemas.openxmlformats.org/officeDocument/2006/relationships/image" Target="../media/image9.png"/><Relationship Id="rId5" Type="http://schemas.openxmlformats.org/officeDocument/2006/relationships/hyperlink" Target="#Index!A1"/><Relationship Id="rId15" Type="http://schemas.openxmlformats.org/officeDocument/2006/relationships/image" Target="../media/image4.png"/><Relationship Id="rId10" Type="http://schemas.openxmlformats.org/officeDocument/2006/relationships/image" Target="../media/image8.png"/><Relationship Id="rId4" Type="http://schemas.openxmlformats.org/officeDocument/2006/relationships/chart" Target="../charts/chart3.xml"/><Relationship Id="rId9" Type="http://schemas.openxmlformats.org/officeDocument/2006/relationships/hyperlink" Target="#Tradu&#231;&#227;o!A1"/><Relationship Id="rId14" Type="http://schemas.openxmlformats.org/officeDocument/2006/relationships/hyperlink" Target="https://zeplanilha.com/planilhas-do-ze/planilha-5w2h/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https://zeplanilha.com/planilhas-do-ze/planilha-5w2h/" TargetMode="External"/><Relationship Id="rId2" Type="http://schemas.openxmlformats.org/officeDocument/2006/relationships/image" Target="../media/image11.png"/><Relationship Id="rId1" Type="http://schemas.openxmlformats.org/officeDocument/2006/relationships/hyperlink" Target="#Dashboard!A1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https://zeplanilha.com/planilhas-do-ze/planilha-5w2h/" TargetMode="External"/><Relationship Id="rId2" Type="http://schemas.openxmlformats.org/officeDocument/2006/relationships/image" Target="../media/image11.png"/><Relationship Id="rId1" Type="http://schemas.openxmlformats.org/officeDocument/2006/relationships/hyperlink" Target="#Dashboard!A1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606000</xdr:colOff>
      <xdr:row>14</xdr:row>
      <xdr:rowOff>28575</xdr:rowOff>
    </xdr:from>
    <xdr:to>
      <xdr:col>6</xdr:col>
      <xdr:colOff>263100</xdr:colOff>
      <xdr:row>16</xdr:row>
      <xdr:rowOff>123825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pSpPr/>
      </xdr:nvGrpSpPr>
      <xdr:grpSpPr>
        <a:xfrm>
          <a:off x="1825200" y="2695575"/>
          <a:ext cx="2095500" cy="476250"/>
          <a:chOff x="10315575" y="533400"/>
          <a:chExt cx="2095500" cy="476250"/>
        </a:xfrm>
      </xdr:grpSpPr>
      <xdr:sp macro="" textlink="">
        <xdr:nvSpPr>
          <xdr:cNvPr id="16" name="Retângulo: Cantos Arredondados 1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10315575" y="533400"/>
            <a:ext cx="2095500" cy="476250"/>
          </a:xfrm>
          <a:prstGeom prst="roundRect">
            <a:avLst>
              <a:gd name="adj" fmla="val 18177"/>
            </a:avLst>
          </a:prstGeom>
          <a:solidFill>
            <a:srgbClr val="49C7A2">
              <a:alpha val="40000"/>
            </a:srgbClr>
          </a:solidFill>
          <a:ln>
            <a:noFill/>
          </a:ln>
          <a:effectLst>
            <a:outerShdw blurRad="317500" sx="102000" sy="102000" algn="ctr" rotWithShape="0">
              <a:prstClr val="black">
                <a:alpha val="7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t-BR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pic>
        <xdr:nvPicPr>
          <xdr:cNvPr id="17" name="Imagem 1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alphaModFix amt="8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29875" y="609600"/>
            <a:ext cx="333375" cy="333375"/>
          </a:xfrm>
          <a:prstGeom prst="rect">
            <a:avLst/>
          </a:prstGeom>
        </xdr:spPr>
      </xdr:pic>
      <xdr:sp macro="" textlink="controles!B2">
        <xdr:nvSpPr>
          <xdr:cNvPr id="18" name="CaixaDeTexto 1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 txBox="1"/>
        </xdr:nvSpPr>
        <xdr:spPr>
          <a:xfrm>
            <a:off x="10582275" y="598092"/>
            <a:ext cx="1514475" cy="33425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marL="0" indent="0" algn="ctr"/>
            <a:fld id="{4C4513BE-40F9-4082-8C4D-76B80D76F78A}" type="TxLink">
              <a:rPr lang="en-US" sz="1400" b="1" i="0" u="none" strike="noStrike">
                <a:solidFill>
                  <a:srgbClr val="414656"/>
                </a:solidFill>
                <a:latin typeface="Calibri"/>
                <a:ea typeface="Verdana" panose="020B0604030504040204" pitchFamily="34" charset="0"/>
                <a:cs typeface="Calibri"/>
              </a:rPr>
              <a:pPr marL="0" indent="0" algn="ctr"/>
              <a:t>English</a:t>
            </a:fld>
            <a:endParaRPr lang="pt-BR" sz="4800" b="1" i="0" u="none" strike="noStrike">
              <a:solidFill>
                <a:srgbClr val="414656"/>
              </a:solidFill>
              <a:latin typeface="Segoe UI" panose="020B0502040204020203" pitchFamily="34" charset="0"/>
              <a:ea typeface="Verdana" panose="020B0604030504040204" pitchFamily="34" charset="0"/>
              <a:cs typeface="Segoe UI" panose="020B0502040204020203" pitchFamily="34" charset="0"/>
            </a:endParaRP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5122" name="Spinner 2" hidden="1">
                <a:extLst>
                  <a:ext uri="{63B3BB69-23CF-44E3-9099-C40C66FF867C}">
                    <a14:compatExt spid="_x0000_s5122"/>
                  </a:ext>
                  <a:ext uri="{FF2B5EF4-FFF2-40B4-BE49-F238E27FC236}">
                    <a16:creationId xmlns:a16="http://schemas.microsoft.com/office/drawing/2014/main" id="{00000000-0008-0000-0000-000002140000}"/>
                  </a:ext>
                </a:extLst>
              </xdr:cNvPr>
              <xdr:cNvSpPr/>
            </xdr:nvSpPr>
            <xdr:spPr bwMode="auto">
              <a:xfrm>
                <a:off x="12020550" y="628650"/>
                <a:ext cx="247650" cy="31432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</xdr:sp>
        </mc:Choice>
        <mc:Fallback/>
      </mc:AlternateContent>
    </xdr:grpSp>
    <xdr:clientData/>
  </xdr:twoCellAnchor>
  <xdr:twoCellAnchor>
    <xdr:from>
      <xdr:col>2</xdr:col>
      <xdr:colOff>190500</xdr:colOff>
      <xdr:row>2</xdr:row>
      <xdr:rowOff>38100</xdr:rowOff>
    </xdr:from>
    <xdr:to>
      <xdr:col>6</xdr:col>
      <xdr:colOff>291898</xdr:colOff>
      <xdr:row>8</xdr:row>
      <xdr:rowOff>114536</xdr:rowOff>
    </xdr:to>
    <xdr:grpSp>
      <xdr:nvGrpSpPr>
        <xdr:cNvPr id="40" name="Agrupar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GrpSpPr/>
      </xdr:nvGrpSpPr>
      <xdr:grpSpPr>
        <a:xfrm>
          <a:off x="1409700" y="419100"/>
          <a:ext cx="2539798" cy="1219436"/>
          <a:chOff x="933450" y="1133475"/>
          <a:chExt cx="2539798" cy="1219436"/>
        </a:xfrm>
      </xdr:grpSpPr>
      <xdr:sp macro="" textlink="">
        <xdr:nvSpPr>
          <xdr:cNvPr id="19" name="CaixaDeTexto 1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 txBox="1"/>
        </xdr:nvSpPr>
        <xdr:spPr>
          <a:xfrm>
            <a:off x="933450" y="1133475"/>
            <a:ext cx="2539798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pt-BR" sz="7200" b="1">
                <a:solidFill>
                  <a:srgbClr val="49C7A2"/>
                </a:solidFill>
              </a:rPr>
              <a:t>5W2H</a:t>
            </a:r>
          </a:p>
        </xdr:txBody>
      </xdr:sp>
      <xdr:sp macro="" textlink="controles!B9">
        <xdr:nvSpPr>
          <xdr:cNvPr id="42" name="CaixaDeTexto 41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 txBox="1"/>
        </xdr:nvSpPr>
        <xdr:spPr>
          <a:xfrm>
            <a:off x="2381250" y="1190625"/>
            <a:ext cx="1002903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r"/>
            <a:fld id="{28FDA6AA-6F7C-4833-AB62-BBEC2F6A073D}" type="TxLink">
              <a:rPr lang="en-US" sz="1100" b="1" i="0" u="none" strike="noStrike">
                <a:solidFill>
                  <a:srgbClr val="414656"/>
                </a:solidFill>
                <a:latin typeface="Calibri"/>
                <a:cs typeface="Calibri"/>
              </a:rPr>
              <a:pPr algn="r"/>
              <a:t>TOOL</a:t>
            </a:fld>
            <a:endParaRPr lang="pt-BR" sz="1600" b="1">
              <a:solidFill>
                <a:srgbClr val="414656"/>
              </a:solidFill>
            </a:endParaRPr>
          </a:p>
        </xdr:txBody>
      </xdr:sp>
    </xdr:grpSp>
    <xdr:clientData/>
  </xdr:twoCellAnchor>
  <xdr:twoCellAnchor>
    <xdr:from>
      <xdr:col>3</xdr:col>
      <xdr:colOff>85725</xdr:colOff>
      <xdr:row>20</xdr:row>
      <xdr:rowOff>161925</xdr:rowOff>
    </xdr:from>
    <xdr:to>
      <xdr:col>6</xdr:col>
      <xdr:colOff>40879</xdr:colOff>
      <xdr:row>23</xdr:row>
      <xdr:rowOff>104775</xdr:rowOff>
    </xdr:to>
    <xdr:grpSp>
      <xdr:nvGrpSpPr>
        <xdr:cNvPr id="54" name="Agrupar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GrpSpPr/>
      </xdr:nvGrpSpPr>
      <xdr:grpSpPr>
        <a:xfrm>
          <a:off x="1914525" y="3971925"/>
          <a:ext cx="1783954" cy="514350"/>
          <a:chOff x="3267075" y="4276725"/>
          <a:chExt cx="1783954" cy="514350"/>
        </a:xfrm>
      </xdr:grpSpPr>
      <xdr:grpSp>
        <xdr:nvGrpSpPr>
          <xdr:cNvPr id="53" name="Agrupar 52">
            <a:extLst>
              <a:ext uri="{FF2B5EF4-FFF2-40B4-BE49-F238E27FC236}">
                <a16:creationId xmlns:a16="http://schemas.microsoft.com/office/drawing/2014/main" id="{00000000-0008-0000-0000-000035000000}"/>
              </a:ext>
            </a:extLst>
          </xdr:cNvPr>
          <xdr:cNvGrpSpPr/>
        </xdr:nvGrpSpPr>
        <xdr:grpSpPr>
          <a:xfrm>
            <a:off x="3267075" y="4429125"/>
            <a:ext cx="1676400" cy="361950"/>
            <a:chOff x="3409950" y="5229225"/>
            <a:chExt cx="1676400" cy="361950"/>
          </a:xfrm>
        </xdr:grpSpPr>
        <xdr:sp macro="" textlink="">
          <xdr:nvSpPr>
            <xdr:cNvPr id="52" name="Retângulo: Cantos Arredondados 51">
              <a:extLst>
                <a:ext uri="{FF2B5EF4-FFF2-40B4-BE49-F238E27FC236}">
                  <a16:creationId xmlns:a16="http://schemas.microsoft.com/office/drawing/2014/main" id="{00000000-0008-0000-0000-000034000000}"/>
                </a:ext>
              </a:extLst>
            </xdr:cNvPr>
            <xdr:cNvSpPr/>
          </xdr:nvSpPr>
          <xdr:spPr>
            <a:xfrm>
              <a:off x="3409950" y="5229225"/>
              <a:ext cx="1676400" cy="361950"/>
            </a:xfrm>
            <a:prstGeom prst="roundRect">
              <a:avLst>
                <a:gd name="adj" fmla="val 36696"/>
              </a:avLst>
            </a:prstGeom>
            <a:solidFill>
              <a:schemeClr val="bg1"/>
            </a:solidFill>
            <a:ln>
              <a:noFill/>
            </a:ln>
            <a:effectLst>
              <a:outerShdw blurRad="317500" sx="102000" sy="102000" algn="ctr" rotWithShape="0">
                <a:prstClr val="black">
                  <a:alpha val="7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lang="pt-BR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0" name="CaixaDeTexto 49">
              <a:extLst>
                <a:ext uri="{FF2B5EF4-FFF2-40B4-BE49-F238E27FC236}">
                  <a16:creationId xmlns:a16="http://schemas.microsoft.com/office/drawing/2014/main" id="{00000000-0008-0000-0000-000032000000}"/>
                </a:ext>
              </a:extLst>
            </xdr:cNvPr>
            <xdr:cNvSpPr txBox="1"/>
          </xdr:nvSpPr>
          <xdr:spPr>
            <a:xfrm>
              <a:off x="3743324" y="5276850"/>
              <a:ext cx="1285875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noAutofit/>
            </a:bodyPr>
            <a:lstStyle/>
            <a:p>
              <a:pPr algn="r"/>
              <a:r>
                <a:rPr lang="en-US" sz="1400" b="1" i="0" u="none" strike="noStrike">
                  <a:solidFill>
                    <a:srgbClr val="414656"/>
                  </a:solidFill>
                  <a:latin typeface="Calibri"/>
                  <a:cs typeface="Calibri"/>
                </a:rPr>
                <a:t>zeplanilha.com</a:t>
              </a:r>
            </a:p>
          </xdr:txBody>
        </xdr:sp>
        <xdr:pic>
          <xdr:nvPicPr>
            <xdr:cNvPr id="47" name="Imagem 46">
              <a:extLst>
                <a:ext uri="{FF2B5EF4-FFF2-40B4-BE49-F238E27FC236}">
                  <a16:creationId xmlns:a16="http://schemas.microsoft.com/office/drawing/2014/main" id="{00000000-0008-0000-0000-00002F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438525" y="5267326"/>
              <a:ext cx="331141" cy="304800"/>
            </a:xfrm>
            <a:prstGeom prst="rect">
              <a:avLst/>
            </a:prstGeom>
          </xdr:spPr>
        </xdr:pic>
      </xdr:grpSp>
      <xdr:sp macro="" textlink="controles!B10">
        <xdr:nvSpPr>
          <xdr:cNvPr id="49" name="CaixaDeTexto 48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SpPr txBox="1"/>
        </xdr:nvSpPr>
        <xdr:spPr>
          <a:xfrm>
            <a:off x="3419475" y="4276725"/>
            <a:ext cx="1631554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fld id="{52B2786B-7211-45CD-ABA0-85DCD9218EC2}" type="TxLink">
              <a:rPr lang="en-US" sz="1100" b="1" i="0" u="none" strike="noStrike">
                <a:solidFill>
                  <a:schemeClr val="bg1">
                    <a:lumMod val="50000"/>
                  </a:schemeClr>
                </a:solidFill>
                <a:latin typeface="Calibri"/>
                <a:cs typeface="Calibri"/>
              </a:rPr>
              <a:pPr algn="ctr"/>
              <a:t>developed by</a:t>
            </a:fld>
            <a:endParaRPr lang="pt-BR" sz="1600" b="1">
              <a:solidFill>
                <a:schemeClr val="bg1">
                  <a:lumMod val="50000"/>
                </a:schemeClr>
              </a:solidFill>
            </a:endParaRPr>
          </a:p>
        </xdr:txBody>
      </xdr:sp>
    </xdr:grpSp>
    <xdr:clientData/>
  </xdr:twoCellAnchor>
  <xdr:twoCellAnchor>
    <xdr:from>
      <xdr:col>2</xdr:col>
      <xdr:colOff>295275</xdr:colOff>
      <xdr:row>10</xdr:row>
      <xdr:rowOff>47625</xdr:rowOff>
    </xdr:from>
    <xdr:to>
      <xdr:col>6</xdr:col>
      <xdr:colOff>592875</xdr:colOff>
      <xdr:row>13</xdr:row>
      <xdr:rowOff>85725</xdr:rowOff>
    </xdr:to>
    <xdr:grpSp>
      <xdr:nvGrpSpPr>
        <xdr:cNvPr id="11" name="Agrupar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pSpPr/>
      </xdr:nvGrpSpPr>
      <xdr:grpSpPr>
        <a:xfrm>
          <a:off x="1514475" y="1952625"/>
          <a:ext cx="2736000" cy="609600"/>
          <a:chOff x="809625" y="2447925"/>
          <a:chExt cx="2736000" cy="609600"/>
        </a:xfrm>
      </xdr:grpSpPr>
      <xdr:sp macro="" textlink="">
        <xdr:nvSpPr>
          <xdr:cNvPr id="20" name="Retângulo: Cantos Arredondados 1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>
            <a:off x="809625" y="2447925"/>
            <a:ext cx="2736000" cy="609600"/>
          </a:xfrm>
          <a:prstGeom prst="roundRect">
            <a:avLst>
              <a:gd name="adj" fmla="val 18177"/>
            </a:avLst>
          </a:prstGeom>
          <a:solidFill>
            <a:srgbClr val="49C7A2"/>
          </a:solidFill>
          <a:ln>
            <a:noFill/>
          </a:ln>
          <a:effectLst>
            <a:outerShdw blurRad="50800" dist="38100" dir="2700000" algn="tl" rotWithShape="0">
              <a:srgbClr val="49C7A2">
                <a:alpha val="60000"/>
              </a:srgb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t-BR" sz="1100">
              <a:solidFill>
                <a:schemeClr val="bg1"/>
              </a:solidFill>
              <a:latin typeface="+mn-lt"/>
              <a:ea typeface="+mn-ea"/>
              <a:cs typeface="+mn-cs"/>
            </a:endParaRPr>
          </a:p>
        </xdr:txBody>
      </xdr:sp>
      <xdr:sp macro="" textlink="controles!B11">
        <xdr:nvSpPr>
          <xdr:cNvPr id="22" name="CaixaDeTexto 2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 txBox="1"/>
        </xdr:nvSpPr>
        <xdr:spPr>
          <a:xfrm>
            <a:off x="857250" y="2514600"/>
            <a:ext cx="2590800" cy="4762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fld id="{CD6B42E9-0B0A-4731-BB58-5726D9A7C9AF}" type="TxLink">
              <a:rPr lang="en-US" sz="2000" b="1" i="0" u="none" strike="noStrike">
                <a:solidFill>
                  <a:schemeClr val="bg1"/>
                </a:solidFill>
                <a:latin typeface="Calibri"/>
                <a:cs typeface="Calibri"/>
              </a:rPr>
              <a:pPr algn="ctr"/>
              <a:t>View Dashboard</a:t>
            </a:fld>
            <a:endParaRPr lang="pt-BR" sz="44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6</xdr:col>
      <xdr:colOff>561975</xdr:colOff>
      <xdr:row>0</xdr:row>
      <xdr:rowOff>142875</xdr:rowOff>
    </xdr:from>
    <xdr:to>
      <xdr:col>16</xdr:col>
      <xdr:colOff>333375</xdr:colOff>
      <xdr:row>27</xdr:row>
      <xdr:rowOff>139799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alphaModFix amt="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305" b="18751"/>
        <a:stretch/>
      </xdr:blipFill>
      <xdr:spPr>
        <a:xfrm>
          <a:off x="4219575" y="142875"/>
          <a:ext cx="5867400" cy="5140424"/>
        </a:xfrm>
        <a:prstGeom prst="rect">
          <a:avLst/>
        </a:prstGeom>
      </xdr:spPr>
    </xdr:pic>
    <xdr:clientData/>
  </xdr:twoCellAnchor>
  <xdr:twoCellAnchor>
    <xdr:from>
      <xdr:col>6</xdr:col>
      <xdr:colOff>438150</xdr:colOff>
      <xdr:row>4</xdr:row>
      <xdr:rowOff>76200</xdr:rowOff>
    </xdr:from>
    <xdr:to>
      <xdr:col>8</xdr:col>
      <xdr:colOff>238125</xdr:colOff>
      <xdr:row>6</xdr:row>
      <xdr:rowOff>95250</xdr:rowOff>
    </xdr:to>
    <xdr:grpSp>
      <xdr:nvGrpSpPr>
        <xdr:cNvPr id="2" name="Agrupar 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4095750" y="838200"/>
          <a:ext cx="1019175" cy="400050"/>
          <a:chOff x="2133600" y="200025"/>
          <a:chExt cx="1019175" cy="400050"/>
        </a:xfrm>
      </xdr:grpSpPr>
      <xdr:sp macro="" textlink="">
        <xdr:nvSpPr>
          <xdr:cNvPr id="3" name="Retângulo: Cantos Arredondados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2133600" y="200025"/>
            <a:ext cx="1009650" cy="400050"/>
          </a:xfrm>
          <a:prstGeom prst="roundRect">
            <a:avLst>
              <a:gd name="adj" fmla="val 18177"/>
            </a:avLst>
          </a:prstGeom>
          <a:solidFill>
            <a:srgbClr val="EF476F"/>
          </a:solidFill>
          <a:ln>
            <a:noFill/>
          </a:ln>
          <a:effectLst>
            <a:outerShdw blurRad="50800" dist="38100" dir="2700000" algn="tl" rotWithShape="0">
              <a:srgbClr val="EF476F">
                <a:alpha val="60000"/>
              </a:srgb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t-BR" sz="1100">
              <a:solidFill>
                <a:schemeClr val="bg1"/>
              </a:solidFill>
              <a:latin typeface="+mn-lt"/>
              <a:ea typeface="+mn-ea"/>
              <a:cs typeface="+mn-cs"/>
            </a:endParaRPr>
          </a:p>
        </xdr:txBody>
      </xdr:sp>
      <xdr:sp macro="" textlink="controles!B54">
        <xdr:nvSpPr>
          <xdr:cNvPr id="4" name="CaixaDeTexto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 txBox="1"/>
        </xdr:nvSpPr>
        <xdr:spPr>
          <a:xfrm>
            <a:off x="2390775" y="266700"/>
            <a:ext cx="762000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marL="0" indent="0"/>
            <a:fld id="{DE92E36F-C254-4969-BFB2-C35C5DBEBD22}" type="TxLink">
              <a:rPr lang="en-US" sz="1100" b="1" i="0" u="none" strike="noStrike">
                <a:solidFill>
                  <a:schemeClr val="bg1">
                    <a:lumMod val="95000"/>
                  </a:schemeClr>
                </a:solidFill>
                <a:latin typeface="Calibri"/>
                <a:ea typeface="+mn-ea"/>
                <a:cs typeface="Calibri"/>
              </a:rPr>
              <a:pPr marL="0" indent="0"/>
              <a:t>tutorial</a:t>
            </a:fld>
            <a:endParaRPr lang="pt-BR" sz="1100" b="1" i="0" u="none" strike="noStrike">
              <a:solidFill>
                <a:schemeClr val="bg1">
                  <a:lumMod val="95000"/>
                </a:schemeClr>
              </a:solidFill>
              <a:latin typeface="Calibri"/>
              <a:ea typeface="+mn-ea"/>
              <a:cs typeface="Calibri"/>
            </a:endParaRPr>
          </a:p>
        </xdr:txBody>
      </xdr:sp>
      <xdr:pic>
        <xdr:nvPicPr>
          <xdr:cNvPr id="5" name="Imagem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71700" y="266700"/>
            <a:ext cx="297473" cy="27622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42</xdr:row>
      <xdr:rowOff>180975</xdr:rowOff>
    </xdr:from>
    <xdr:to>
      <xdr:col>23</xdr:col>
      <xdr:colOff>36368</xdr:colOff>
      <xdr:row>75</xdr:row>
      <xdr:rowOff>161142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8181975"/>
          <a:ext cx="13857143" cy="6266667"/>
        </a:xfrm>
        <a:prstGeom prst="rect">
          <a:avLst/>
        </a:prstGeom>
      </xdr:spPr>
    </xdr:pic>
    <xdr:clientData/>
  </xdr:twoCellAnchor>
  <xdr:twoCellAnchor>
    <xdr:from>
      <xdr:col>9</xdr:col>
      <xdr:colOff>85724</xdr:colOff>
      <xdr:row>16</xdr:row>
      <xdr:rowOff>38100</xdr:rowOff>
    </xdr:from>
    <xdr:to>
      <xdr:col>14</xdr:col>
      <xdr:colOff>152399</xdr:colOff>
      <xdr:row>24</xdr:row>
      <xdr:rowOff>152401</xdr:rowOff>
    </xdr:to>
    <xdr:sp macro="" textlink="">
      <xdr:nvSpPr>
        <xdr:cNvPr id="3" name="Retângulo: Cantos Arredondados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5572124" y="3086100"/>
          <a:ext cx="3114675" cy="1638301"/>
        </a:xfrm>
        <a:prstGeom prst="roundRect">
          <a:avLst>
            <a:gd name="adj" fmla="val 8802"/>
          </a:avLst>
        </a:prstGeom>
        <a:solidFill>
          <a:schemeClr val="bg1"/>
        </a:solidFill>
        <a:ln>
          <a:noFill/>
        </a:ln>
        <a:effectLst>
          <a:outerShdw blurRad="317500" sx="102000" sy="102000" algn="ctr" rotWithShape="0">
            <a:prstClr val="black">
              <a:alpha val="7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oneCellAnchor>
    <xdr:from>
      <xdr:col>0</xdr:col>
      <xdr:colOff>228600</xdr:colOff>
      <xdr:row>1</xdr:row>
      <xdr:rowOff>47577</xdr:rowOff>
    </xdr:from>
    <xdr:ext cx="1866900" cy="342786"/>
    <xdr:sp macro="" textlink="controles!B23">
      <xdr:nvSpPr>
        <xdr:cNvPr id="24" name="CaixaDeTexto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>
          <a:off x="228600" y="238077"/>
          <a:ext cx="1866900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marL="0" indent="0" algn="l"/>
          <a:fld id="{2731134A-6AE7-4753-9433-448F173AB40B}" type="TxLink">
            <a:rPr lang="en-US" sz="1600" b="1" i="0" u="none" strike="noStrike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Verdana" panose="020B0604030504040204" pitchFamily="34" charset="0"/>
              <a:cs typeface="Calibri"/>
            </a:rPr>
            <a:pPr marL="0" indent="0" algn="l"/>
            <a:t> </a:t>
          </a:fld>
          <a:endParaRPr lang="pt-BR" sz="5400" b="1" i="0" u="none" strike="noStrike">
            <a:solidFill>
              <a:schemeClr val="tx1">
                <a:lumMod val="65000"/>
                <a:lumOff val="35000"/>
              </a:schemeClr>
            </a:solidFill>
            <a:latin typeface="+mn-lt"/>
            <a:ea typeface="Verdana" panose="020B0604030504040204" pitchFamily="34" charset="0"/>
            <a:cs typeface="Segoe UI" panose="020B0502040204020203" pitchFamily="34" charset="0"/>
          </a:endParaRPr>
        </a:p>
      </xdr:txBody>
    </xdr:sp>
    <xdr:clientData/>
  </xdr:oneCellAnchor>
  <xdr:twoCellAnchor>
    <xdr:from>
      <xdr:col>0</xdr:col>
      <xdr:colOff>228600</xdr:colOff>
      <xdr:row>11</xdr:row>
      <xdr:rowOff>114299</xdr:rowOff>
    </xdr:from>
    <xdr:to>
      <xdr:col>8</xdr:col>
      <xdr:colOff>466725</xdr:colOff>
      <xdr:row>24</xdr:row>
      <xdr:rowOff>161925</xdr:rowOff>
    </xdr:to>
    <xdr:sp macro="" textlink="">
      <xdr:nvSpPr>
        <xdr:cNvPr id="40" name="Retângulo: Cantos Arredondados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/>
      </xdr:nvSpPr>
      <xdr:spPr>
        <a:xfrm>
          <a:off x="228600" y="2209799"/>
          <a:ext cx="5114925" cy="2524126"/>
        </a:xfrm>
        <a:prstGeom prst="roundRect">
          <a:avLst>
            <a:gd name="adj" fmla="val 4542"/>
          </a:avLst>
        </a:prstGeom>
        <a:solidFill>
          <a:schemeClr val="bg1"/>
        </a:solidFill>
        <a:ln>
          <a:noFill/>
        </a:ln>
        <a:effectLst>
          <a:outerShdw blurRad="317500" sx="102000" sy="102000" algn="ctr" rotWithShape="0">
            <a:prstClr val="black">
              <a:alpha val="7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190500</xdr:colOff>
      <xdr:row>1</xdr:row>
      <xdr:rowOff>66674</xdr:rowOff>
    </xdr:from>
    <xdr:to>
      <xdr:col>3</xdr:col>
      <xdr:colOff>133350</xdr:colOff>
      <xdr:row>3</xdr:row>
      <xdr:rowOff>19049</xdr:rowOff>
    </xdr:to>
    <xdr:sp macro="" textlink="">
      <xdr:nvSpPr>
        <xdr:cNvPr id="42" name="CaixaDeTexto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 txBox="1"/>
      </xdr:nvSpPr>
      <xdr:spPr>
        <a:xfrm>
          <a:off x="190500" y="257174"/>
          <a:ext cx="1771650" cy="3333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l"/>
          <a:r>
            <a:rPr lang="en-US" sz="2400" b="1">
              <a:solidFill>
                <a:srgbClr val="414656"/>
              </a:solidFill>
            </a:rPr>
            <a:t>Dashboard</a:t>
          </a:r>
        </a:p>
      </xdr:txBody>
    </xdr:sp>
    <xdr:clientData/>
  </xdr:twoCellAnchor>
  <xdr:twoCellAnchor>
    <xdr:from>
      <xdr:col>4</xdr:col>
      <xdr:colOff>485775</xdr:colOff>
      <xdr:row>4</xdr:row>
      <xdr:rowOff>57150</xdr:rowOff>
    </xdr:from>
    <xdr:to>
      <xdr:col>8</xdr:col>
      <xdr:colOff>459375</xdr:colOff>
      <xdr:row>10</xdr:row>
      <xdr:rowOff>66675</xdr:rowOff>
    </xdr:to>
    <xdr:sp macro="" textlink="">
      <xdr:nvSpPr>
        <xdr:cNvPr id="51" name="Retângulo: Cantos Arredondados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/>
      </xdr:nvSpPr>
      <xdr:spPr>
        <a:xfrm>
          <a:off x="2924175" y="819150"/>
          <a:ext cx="2412000" cy="1152525"/>
        </a:xfrm>
        <a:prstGeom prst="roundRect">
          <a:avLst>
            <a:gd name="adj" fmla="val 6915"/>
          </a:avLst>
        </a:prstGeom>
        <a:solidFill>
          <a:srgbClr val="EF476F"/>
        </a:solidFill>
        <a:ln>
          <a:noFill/>
        </a:ln>
        <a:effectLst>
          <a:outerShdw blurRad="317500" sx="102000" sy="102000" algn="ctr" rotWithShape="0">
            <a:prstClr val="black">
              <a:alpha val="7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285750</xdr:colOff>
      <xdr:row>4</xdr:row>
      <xdr:rowOff>142875</xdr:rowOff>
    </xdr:from>
    <xdr:to>
      <xdr:col>8</xdr:col>
      <xdr:colOff>266700</xdr:colOff>
      <xdr:row>6</xdr:row>
      <xdr:rowOff>26435</xdr:rowOff>
    </xdr:to>
    <xdr:sp macro="" textlink="controles!B30">
      <xdr:nvSpPr>
        <xdr:cNvPr id="52" name="CaixaDeTexto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 txBox="1"/>
      </xdr:nvSpPr>
      <xdr:spPr>
        <a:xfrm>
          <a:off x="3333750" y="904875"/>
          <a:ext cx="18097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marL="0" indent="0" algn="l"/>
          <a:fld id="{4D8EB366-1C75-4064-A503-B4874263AB39}" type="TxLink">
            <a:rPr lang="en-US" sz="1100" b="1" i="0" u="none" strike="noStrike">
              <a:solidFill>
                <a:schemeClr val="bg1"/>
              </a:solidFill>
              <a:latin typeface="Calibri"/>
              <a:ea typeface="+mn-ea"/>
              <a:cs typeface="Calibri"/>
            </a:rPr>
            <a:pPr marL="0" indent="0" algn="l"/>
            <a:t>Pending plans</a:t>
          </a:fld>
          <a:endParaRPr lang="pt-BR" sz="1100" b="1" i="0" u="none" strike="noStrike">
            <a:solidFill>
              <a:schemeClr val="bg1"/>
            </a:solidFill>
            <a:latin typeface="Calibri"/>
            <a:ea typeface="+mn-ea"/>
            <a:cs typeface="Calibri"/>
          </a:endParaRPr>
        </a:p>
      </xdr:txBody>
    </xdr:sp>
    <xdr:clientData/>
  </xdr:twoCellAnchor>
  <xdr:twoCellAnchor>
    <xdr:from>
      <xdr:col>5</xdr:col>
      <xdr:colOff>57149</xdr:colOff>
      <xdr:row>6</xdr:row>
      <xdr:rowOff>76200</xdr:rowOff>
    </xdr:from>
    <xdr:to>
      <xdr:col>7</xdr:col>
      <xdr:colOff>28574</xdr:colOff>
      <xdr:row>9</xdr:row>
      <xdr:rowOff>19050</xdr:rowOff>
    </xdr:to>
    <xdr:sp macro="" textlink="controles!B31">
      <xdr:nvSpPr>
        <xdr:cNvPr id="53" name="CaixaDeTexto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 txBox="1"/>
      </xdr:nvSpPr>
      <xdr:spPr>
        <a:xfrm>
          <a:off x="3105149" y="1219200"/>
          <a:ext cx="1190625" cy="5143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marL="0" indent="0" algn="ctr"/>
          <a:fld id="{0BC14591-90E8-401E-905A-6D2547FE19BD}" type="TxLink">
            <a:rPr lang="en-US" sz="4000" b="1" i="0" u="none" strike="noStrike">
              <a:solidFill>
                <a:schemeClr val="bg1"/>
              </a:solidFill>
              <a:latin typeface="Calibri"/>
              <a:ea typeface="+mn-ea"/>
              <a:cs typeface="Calibri"/>
            </a:rPr>
            <a:pPr marL="0" indent="0" algn="ctr"/>
            <a:t>0</a:t>
          </a:fld>
          <a:endParaRPr lang="pt-BR" sz="4000" b="1" i="0" u="none" strike="noStrike">
            <a:solidFill>
              <a:schemeClr val="bg1"/>
            </a:solidFill>
            <a:latin typeface="Calibri"/>
            <a:ea typeface="+mn-ea"/>
            <a:cs typeface="Calibri"/>
          </a:endParaRPr>
        </a:p>
      </xdr:txBody>
    </xdr:sp>
    <xdr:clientData/>
  </xdr:twoCellAnchor>
  <xdr:twoCellAnchor>
    <xdr:from>
      <xdr:col>5</xdr:col>
      <xdr:colOff>276224</xdr:colOff>
      <xdr:row>8</xdr:row>
      <xdr:rowOff>123825</xdr:rowOff>
    </xdr:from>
    <xdr:to>
      <xdr:col>6</xdr:col>
      <xdr:colOff>419099</xdr:colOff>
      <xdr:row>10</xdr:row>
      <xdr:rowOff>7385</xdr:rowOff>
    </xdr:to>
    <xdr:sp macro="" textlink="controles!F36">
      <xdr:nvSpPr>
        <xdr:cNvPr id="54" name="CaixaDeTexto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 txBox="1"/>
      </xdr:nvSpPr>
      <xdr:spPr>
        <a:xfrm>
          <a:off x="3324224" y="1647825"/>
          <a:ext cx="75247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fld id="{3C268588-9E23-4701-9BBE-6A575DA8D211}" type="TxLink">
            <a:rPr lang="en-US" sz="1100" b="0" i="0" u="none" strike="noStrike">
              <a:solidFill>
                <a:schemeClr val="bg1"/>
              </a:solidFill>
              <a:latin typeface="Calibri"/>
              <a:cs typeface="Calibri"/>
            </a:rPr>
            <a:pPr algn="ctr"/>
            <a:t>In the month</a:t>
          </a:fld>
          <a:endParaRPr lang="en-US" sz="1100" b="0" i="0" u="none" strike="noStrike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0</xdr:col>
      <xdr:colOff>285751</xdr:colOff>
      <xdr:row>11</xdr:row>
      <xdr:rowOff>171451</xdr:rowOff>
    </xdr:from>
    <xdr:to>
      <xdr:col>8</xdr:col>
      <xdr:colOff>409575</xdr:colOff>
      <xdr:row>24</xdr:row>
      <xdr:rowOff>66675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257174</xdr:colOff>
      <xdr:row>11</xdr:row>
      <xdr:rowOff>123825</xdr:rowOff>
    </xdr:from>
    <xdr:to>
      <xdr:col>5</xdr:col>
      <xdr:colOff>390525</xdr:colOff>
      <xdr:row>13</xdr:row>
      <xdr:rowOff>7385</xdr:rowOff>
    </xdr:to>
    <xdr:sp macro="" textlink="controles!B41">
      <xdr:nvSpPr>
        <xdr:cNvPr id="59" name="CaixaDeTexto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 txBox="1"/>
      </xdr:nvSpPr>
      <xdr:spPr>
        <a:xfrm>
          <a:off x="257174" y="2219325"/>
          <a:ext cx="318135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marL="0" indent="0" algn="l"/>
          <a:fld id="{2D7CAD9B-9CD1-4F3D-9068-7A57922B529A}" type="TxLink">
            <a:rPr lang="en-US" sz="1100" b="1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ea typeface="+mn-ea"/>
              <a:cs typeface="Calibri"/>
            </a:rPr>
            <a:pPr marL="0" indent="0" algn="l"/>
            <a:t>Plans  in the year ( based on opening date)</a:t>
          </a:fld>
          <a:endParaRPr lang="pt-BR" sz="1100" b="1" i="0" u="none" strike="noStrike">
            <a:solidFill>
              <a:schemeClr val="tx1">
                <a:lumMod val="50000"/>
                <a:lumOff val="50000"/>
              </a:schemeClr>
            </a:solidFill>
            <a:latin typeface="Calibri"/>
            <a:ea typeface="+mn-ea"/>
            <a:cs typeface="Calibri"/>
          </a:endParaRPr>
        </a:p>
      </xdr:txBody>
    </xdr:sp>
    <xdr:clientData/>
  </xdr:twoCellAnchor>
  <xdr:twoCellAnchor>
    <xdr:from>
      <xdr:col>9</xdr:col>
      <xdr:colOff>85724</xdr:colOff>
      <xdr:row>4</xdr:row>
      <xdr:rowOff>66675</xdr:rowOff>
    </xdr:from>
    <xdr:to>
      <xdr:col>14</xdr:col>
      <xdr:colOff>133349</xdr:colOff>
      <xdr:row>15</xdr:row>
      <xdr:rowOff>0</xdr:rowOff>
    </xdr:to>
    <xdr:sp macro="" textlink="">
      <xdr:nvSpPr>
        <xdr:cNvPr id="60" name="Retângulo: Cantos Arredondados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/>
      </xdr:nvSpPr>
      <xdr:spPr>
        <a:xfrm>
          <a:off x="5572124" y="828675"/>
          <a:ext cx="3095625" cy="2028825"/>
        </a:xfrm>
        <a:prstGeom prst="roundRect">
          <a:avLst>
            <a:gd name="adj" fmla="val 4484"/>
          </a:avLst>
        </a:prstGeom>
        <a:solidFill>
          <a:schemeClr val="bg1"/>
        </a:solidFill>
        <a:ln>
          <a:noFill/>
        </a:ln>
        <a:effectLst>
          <a:outerShdw blurRad="317500" sx="102000" sy="102000" algn="ctr" rotWithShape="0">
            <a:prstClr val="black">
              <a:alpha val="7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9</xdr:col>
      <xdr:colOff>95250</xdr:colOff>
      <xdr:row>4</xdr:row>
      <xdr:rowOff>76200</xdr:rowOff>
    </xdr:from>
    <xdr:to>
      <xdr:col>11</xdr:col>
      <xdr:colOff>57150</xdr:colOff>
      <xdr:row>5</xdr:row>
      <xdr:rowOff>150260</xdr:rowOff>
    </xdr:to>
    <xdr:sp macro="" textlink="controles!B35">
      <xdr:nvSpPr>
        <xdr:cNvPr id="61" name="CaixaDeTexto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 txBox="1"/>
      </xdr:nvSpPr>
      <xdr:spPr>
        <a:xfrm>
          <a:off x="5581650" y="838200"/>
          <a:ext cx="11811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marL="0" indent="0" algn="l"/>
          <a:fld id="{12E1EDBB-77B8-4326-98B4-A41DE8FB6E74}" type="TxLink">
            <a:rPr lang="en-US" sz="1100" b="1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ea typeface="+mn-ea"/>
              <a:cs typeface="Calibri"/>
            </a:rPr>
            <a:pPr marL="0" indent="0" algn="l"/>
            <a:t>Status</a:t>
          </a:fld>
          <a:endParaRPr lang="pt-BR" sz="1100" b="1" i="0" u="none" strike="noStrike">
            <a:solidFill>
              <a:schemeClr val="tx1">
                <a:lumMod val="50000"/>
                <a:lumOff val="50000"/>
              </a:schemeClr>
            </a:solidFill>
            <a:latin typeface="Calibri"/>
            <a:ea typeface="+mn-ea"/>
            <a:cs typeface="Calibri"/>
          </a:endParaRPr>
        </a:p>
      </xdr:txBody>
    </xdr:sp>
    <xdr:clientData/>
  </xdr:twoCellAnchor>
  <xdr:twoCellAnchor>
    <xdr:from>
      <xdr:col>8</xdr:col>
      <xdr:colOff>542926</xdr:colOff>
      <xdr:row>5</xdr:row>
      <xdr:rowOff>57151</xdr:rowOff>
    </xdr:from>
    <xdr:to>
      <xdr:col>14</xdr:col>
      <xdr:colOff>133350</xdr:colOff>
      <xdr:row>15</xdr:row>
      <xdr:rowOff>9525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95249</xdr:colOff>
      <xdr:row>16</xdr:row>
      <xdr:rowOff>47625</xdr:rowOff>
    </xdr:from>
    <xdr:to>
      <xdr:col>14</xdr:col>
      <xdr:colOff>66674</xdr:colOff>
      <xdr:row>17</xdr:row>
      <xdr:rowOff>121685</xdr:rowOff>
    </xdr:to>
    <xdr:sp macro="" textlink="controles!B48">
      <xdr:nvSpPr>
        <xdr:cNvPr id="63" name="CaixaDeTexto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 txBox="1"/>
      </xdr:nvSpPr>
      <xdr:spPr>
        <a:xfrm>
          <a:off x="5581649" y="3095625"/>
          <a:ext cx="30194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marL="0" indent="0" algn="l"/>
          <a:fld id="{11CFBC51-CCAE-4A75-981B-A5B72229710D}" type="TxLink">
            <a:rPr lang="en-US" sz="1100" b="1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ea typeface="+mn-ea"/>
              <a:cs typeface="Calibri"/>
            </a:rPr>
            <a:pPr marL="0" indent="0" algn="l"/>
            <a:t>Total Amount Finished Plans</a:t>
          </a:fld>
          <a:endParaRPr lang="pt-BR" sz="1100" b="1" i="0" u="none" strike="noStrike">
            <a:solidFill>
              <a:schemeClr val="tx1">
                <a:lumMod val="50000"/>
                <a:lumOff val="50000"/>
              </a:schemeClr>
            </a:solidFill>
            <a:latin typeface="Calibri"/>
            <a:ea typeface="+mn-ea"/>
            <a:cs typeface="Calibri"/>
          </a:endParaRPr>
        </a:p>
      </xdr:txBody>
    </xdr:sp>
    <xdr:clientData/>
  </xdr:twoCellAnchor>
  <xdr:twoCellAnchor>
    <xdr:from>
      <xdr:col>9</xdr:col>
      <xdr:colOff>85725</xdr:colOff>
      <xdr:row>18</xdr:row>
      <xdr:rowOff>171451</xdr:rowOff>
    </xdr:from>
    <xdr:to>
      <xdr:col>14</xdr:col>
      <xdr:colOff>171450</xdr:colOff>
      <xdr:row>24</xdr:row>
      <xdr:rowOff>152401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419099</xdr:colOff>
      <xdr:row>17</xdr:row>
      <xdr:rowOff>142875</xdr:rowOff>
    </xdr:from>
    <xdr:to>
      <xdr:col>14</xdr:col>
      <xdr:colOff>57150</xdr:colOff>
      <xdr:row>19</xdr:row>
      <xdr:rowOff>26435</xdr:rowOff>
    </xdr:to>
    <xdr:sp macro="" textlink="controles!N50">
      <xdr:nvSpPr>
        <xdr:cNvPr id="65" name="CaixaDeTexto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 txBox="1"/>
      </xdr:nvSpPr>
      <xdr:spPr>
        <a:xfrm>
          <a:off x="7124699" y="3381375"/>
          <a:ext cx="146685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marL="0" indent="0" algn="r"/>
          <a:fld id="{56BA78C7-3220-4829-99B4-19D733B5A696}" type="TxLink">
            <a:rPr lang="en-US" sz="1200" b="1" i="0" u="none" strike="noStrike">
              <a:solidFill>
                <a:schemeClr val="tx1">
                  <a:lumMod val="65000"/>
                  <a:lumOff val="35000"/>
                </a:schemeClr>
              </a:solidFill>
              <a:latin typeface="Calibri"/>
              <a:ea typeface="+mn-ea"/>
              <a:cs typeface="Calibri"/>
            </a:rPr>
            <a:pPr marL="0" indent="0" algn="r"/>
            <a:t> R$ 2.500,00 </a:t>
          </a:fld>
          <a:endParaRPr lang="pt-BR" sz="1600" b="1" i="0" u="none" strike="noStrike">
            <a:solidFill>
              <a:schemeClr val="tx1">
                <a:lumMod val="65000"/>
                <a:lumOff val="35000"/>
              </a:schemeClr>
            </a:solidFill>
            <a:latin typeface="Calibri"/>
            <a:ea typeface="+mn-ea"/>
            <a:cs typeface="Calibri"/>
          </a:endParaRPr>
        </a:p>
      </xdr:txBody>
    </xdr:sp>
    <xdr:clientData/>
  </xdr:twoCellAnchor>
  <xdr:twoCellAnchor>
    <xdr:from>
      <xdr:col>10</xdr:col>
      <xdr:colOff>382589</xdr:colOff>
      <xdr:row>8</xdr:row>
      <xdr:rowOff>142876</xdr:rowOff>
    </xdr:from>
    <xdr:to>
      <xdr:col>12</xdr:col>
      <xdr:colOff>354014</xdr:colOff>
      <xdr:row>11</xdr:row>
      <xdr:rowOff>85726</xdr:rowOff>
    </xdr:to>
    <xdr:sp macro="" textlink="controles!B36">
      <xdr:nvSpPr>
        <xdr:cNvPr id="66" name="CaixaDeTexto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 txBox="1"/>
      </xdr:nvSpPr>
      <xdr:spPr>
        <a:xfrm>
          <a:off x="6478589" y="1666876"/>
          <a:ext cx="1190625" cy="5143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marL="0" indent="0" algn="ctr"/>
          <a:fld id="{CAE3B153-D3A8-4AAE-A757-1BD47773A560}" type="TxLink">
            <a:rPr lang="en-US" sz="2400" b="1" i="0" u="none" strike="noStrike">
              <a:solidFill>
                <a:srgbClr val="49C7A2"/>
              </a:solidFill>
              <a:latin typeface="Calibri"/>
              <a:ea typeface="+mn-ea"/>
              <a:cs typeface="Calibri"/>
            </a:rPr>
            <a:pPr marL="0" indent="0" algn="ctr"/>
            <a:t>80%</a:t>
          </a:fld>
          <a:endParaRPr lang="pt-BR" sz="5400" b="1" i="0" u="none" strike="noStrike">
            <a:solidFill>
              <a:srgbClr val="49C7A2"/>
            </a:solidFill>
            <a:latin typeface="Calibri"/>
            <a:ea typeface="+mn-ea"/>
            <a:cs typeface="Calibri"/>
          </a:endParaRPr>
        </a:p>
      </xdr:txBody>
    </xdr:sp>
    <xdr:clientData/>
  </xdr:twoCellAnchor>
  <xdr:twoCellAnchor>
    <xdr:from>
      <xdr:col>8</xdr:col>
      <xdr:colOff>352426</xdr:colOff>
      <xdr:row>1</xdr:row>
      <xdr:rowOff>19050</xdr:rowOff>
    </xdr:from>
    <xdr:to>
      <xdr:col>10</xdr:col>
      <xdr:colOff>123826</xdr:colOff>
      <xdr:row>3</xdr:row>
      <xdr:rowOff>38100</xdr:rowOff>
    </xdr:to>
    <xdr:grpSp>
      <xdr:nvGrpSpPr>
        <xdr:cNvPr id="28" name="Agrupar 2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GrpSpPr/>
      </xdr:nvGrpSpPr>
      <xdr:grpSpPr>
        <a:xfrm>
          <a:off x="5229226" y="209550"/>
          <a:ext cx="990600" cy="400050"/>
          <a:chOff x="4772026" y="209550"/>
          <a:chExt cx="990600" cy="400050"/>
        </a:xfrm>
      </xdr:grpSpPr>
      <xdr:grpSp>
        <xdr:nvGrpSpPr>
          <xdr:cNvPr id="16" name="Agrupar 15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GrpSpPr/>
        </xdr:nvGrpSpPr>
        <xdr:grpSpPr>
          <a:xfrm>
            <a:off x="4772026" y="209550"/>
            <a:ext cx="990600" cy="400050"/>
            <a:chOff x="9144001" y="352425"/>
            <a:chExt cx="990600" cy="400050"/>
          </a:xfrm>
        </xdr:grpSpPr>
        <xdr:sp macro="" textlink="">
          <xdr:nvSpPr>
            <xdr:cNvPr id="37" name="Retângulo: Cantos Arredondados 36">
              <a:extLst>
                <a:ext uri="{FF2B5EF4-FFF2-40B4-BE49-F238E27FC236}">
                  <a16:creationId xmlns:a16="http://schemas.microsoft.com/office/drawing/2014/main" id="{00000000-0008-0000-0100-000025000000}"/>
                </a:ext>
              </a:extLst>
            </xdr:cNvPr>
            <xdr:cNvSpPr/>
          </xdr:nvSpPr>
          <xdr:spPr>
            <a:xfrm>
              <a:off x="9144001" y="352425"/>
              <a:ext cx="990600" cy="400050"/>
            </a:xfrm>
            <a:prstGeom prst="roundRect">
              <a:avLst>
                <a:gd name="adj" fmla="val 18177"/>
              </a:avLst>
            </a:prstGeom>
            <a:solidFill>
              <a:srgbClr val="49C7A2"/>
            </a:solidFill>
            <a:ln>
              <a:noFill/>
            </a:ln>
            <a:effectLst>
              <a:outerShdw blurRad="50800" dist="38100" dir="2700000" algn="tl" rotWithShape="0">
                <a:srgbClr val="49C7A2">
                  <a:alpha val="60000"/>
                </a:srgb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lang="pt-BR" sz="110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endParaRPr>
            </a:p>
          </xdr:txBody>
        </xdr:sp>
        <xdr:pic>
          <xdr:nvPicPr>
            <xdr:cNvPr id="6" name="Imagem 5">
              <a:extLst>
                <a:ext uri="{FF2B5EF4-FFF2-40B4-BE49-F238E27FC236}">
                  <a16:creationId xmlns:a16="http://schemas.microsoft.com/office/drawing/2014/main" id="{00000000-0008-0000-0100-000006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39251" y="466726"/>
              <a:ext cx="178746" cy="171450"/>
            </a:xfrm>
            <a:prstGeom prst="rect">
              <a:avLst/>
            </a:prstGeom>
          </xdr:spPr>
        </xdr:pic>
      </xdr:grpSp>
      <xdr:sp macro="" textlink="controles!B16">
        <xdr:nvSpPr>
          <xdr:cNvPr id="26" name="CaixaDeTexto 25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 txBox="1"/>
        </xdr:nvSpPr>
        <xdr:spPr>
          <a:xfrm>
            <a:off x="5076825" y="276225"/>
            <a:ext cx="522066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fld id="{EDBD72C8-08C0-40E8-9A54-D2B22F53B21C}" type="TxLink">
              <a:rPr lang="en-US" sz="1100" b="1" i="0" u="none" strike="noStrike">
                <a:solidFill>
                  <a:schemeClr val="tx1">
                    <a:lumMod val="65000"/>
                    <a:lumOff val="35000"/>
                  </a:schemeClr>
                </a:solidFill>
                <a:latin typeface="Calibri"/>
                <a:cs typeface="Calibri"/>
              </a:rPr>
              <a:pPr/>
              <a:t>home</a:t>
            </a:fld>
            <a:endParaRPr lang="pt-BR" sz="1100" b="1">
              <a:solidFill>
                <a:schemeClr val="tx1">
                  <a:lumMod val="65000"/>
                  <a:lumOff val="35000"/>
                </a:schemeClr>
              </a:solidFill>
            </a:endParaRPr>
          </a:p>
        </xdr:txBody>
      </xdr:sp>
    </xdr:grpSp>
    <xdr:clientData/>
  </xdr:twoCellAnchor>
  <xdr:twoCellAnchor>
    <xdr:from>
      <xdr:col>10</xdr:col>
      <xdr:colOff>285750</xdr:colOff>
      <xdr:row>1</xdr:row>
      <xdr:rowOff>19050</xdr:rowOff>
    </xdr:from>
    <xdr:to>
      <xdr:col>12</xdr:col>
      <xdr:colOff>85725</xdr:colOff>
      <xdr:row>3</xdr:row>
      <xdr:rowOff>38100</xdr:rowOff>
    </xdr:to>
    <xdr:grpSp>
      <xdr:nvGrpSpPr>
        <xdr:cNvPr id="29" name="Agrupar 2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GrpSpPr/>
      </xdr:nvGrpSpPr>
      <xdr:grpSpPr>
        <a:xfrm>
          <a:off x="6381750" y="209550"/>
          <a:ext cx="1019175" cy="400050"/>
          <a:chOff x="5924550" y="209550"/>
          <a:chExt cx="1019175" cy="400050"/>
        </a:xfrm>
      </xdr:grpSpPr>
      <xdr:grpSp>
        <xdr:nvGrpSpPr>
          <xdr:cNvPr id="21" name="Agrupar 20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GrpSpPr/>
        </xdr:nvGrpSpPr>
        <xdr:grpSpPr>
          <a:xfrm>
            <a:off x="5924550" y="209550"/>
            <a:ext cx="1019175" cy="400050"/>
            <a:chOff x="13011150" y="1162050"/>
            <a:chExt cx="1019175" cy="400050"/>
          </a:xfrm>
        </xdr:grpSpPr>
        <xdr:sp macro="" textlink="">
          <xdr:nvSpPr>
            <xdr:cNvPr id="55" name="Retângulo: Cantos Arredondados 54">
              <a:extLst>
                <a:ext uri="{FF2B5EF4-FFF2-40B4-BE49-F238E27FC236}">
                  <a16:creationId xmlns:a16="http://schemas.microsoft.com/office/drawing/2014/main" id="{00000000-0008-0000-0100-000037000000}"/>
                </a:ext>
              </a:extLst>
            </xdr:cNvPr>
            <xdr:cNvSpPr/>
          </xdr:nvSpPr>
          <xdr:spPr>
            <a:xfrm>
              <a:off x="13011150" y="1162050"/>
              <a:ext cx="1019175" cy="400050"/>
            </a:xfrm>
            <a:prstGeom prst="roundRect">
              <a:avLst>
                <a:gd name="adj" fmla="val 18177"/>
              </a:avLst>
            </a:prstGeom>
            <a:solidFill>
              <a:srgbClr val="49C7A2"/>
            </a:solidFill>
            <a:ln>
              <a:noFill/>
            </a:ln>
            <a:effectLst>
              <a:outerShdw blurRad="50800" dist="38100" dir="2700000" algn="tl" rotWithShape="0">
                <a:srgbClr val="49C7A2">
                  <a:alpha val="60000"/>
                </a:srgb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lang="pt-BR" sz="1100">
                <a:solidFill>
                  <a:schemeClr val="bg1"/>
                </a:solidFill>
                <a:latin typeface="+mn-lt"/>
                <a:ea typeface="+mn-ea"/>
                <a:cs typeface="+mn-cs"/>
              </a:endParaRPr>
            </a:p>
          </xdr:txBody>
        </xdr:sp>
        <xdr:pic>
          <xdr:nvPicPr>
            <xdr:cNvPr id="18" name="Imagem 17">
              <a:extLst>
                <a:ext uri="{FF2B5EF4-FFF2-40B4-BE49-F238E27FC236}">
                  <a16:creationId xmlns:a16="http://schemas.microsoft.com/office/drawing/2014/main" id="{00000000-0008-0000-0100-000012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8" cstate="print">
              <a:alphaModFix amt="50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3087351" y="1257300"/>
              <a:ext cx="206378" cy="206378"/>
            </a:xfrm>
            <a:prstGeom prst="rect">
              <a:avLst/>
            </a:prstGeom>
          </xdr:spPr>
        </xdr:pic>
      </xdr:grpSp>
      <xdr:sp macro="" textlink="controles!B17">
        <xdr:nvSpPr>
          <xdr:cNvPr id="72" name="CaixaDeTexto 71">
            <a:extLst>
              <a:ext uri="{FF2B5EF4-FFF2-40B4-BE49-F238E27FC236}">
                <a16:creationId xmlns:a16="http://schemas.microsoft.com/office/drawing/2014/main" id="{00000000-0008-0000-0100-000048000000}"/>
              </a:ext>
            </a:extLst>
          </xdr:cNvPr>
          <xdr:cNvSpPr txBox="1"/>
        </xdr:nvSpPr>
        <xdr:spPr>
          <a:xfrm>
            <a:off x="6238875" y="276225"/>
            <a:ext cx="537904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indent="0"/>
            <a:fld id="{229F09CF-02EA-407D-8590-F2AF11CBE149}" type="TxLink">
              <a:rPr lang="en-US" sz="1100" b="1" i="0" u="none" strike="noStrike">
                <a:solidFill>
                  <a:schemeClr val="tx1">
                    <a:lumMod val="65000"/>
                    <a:lumOff val="35000"/>
                  </a:schemeClr>
                </a:solidFill>
                <a:latin typeface="Calibri"/>
                <a:ea typeface="+mn-ea"/>
                <a:cs typeface="Calibri"/>
              </a:rPr>
              <a:pPr marL="0" indent="0"/>
              <a:t>data</a:t>
            </a:fld>
            <a:endParaRPr lang="pt-BR" sz="1100" b="1" i="0" u="none" strike="noStrike">
              <a:solidFill>
                <a:schemeClr val="tx1">
                  <a:lumMod val="65000"/>
                  <a:lumOff val="35000"/>
                </a:schemeClr>
              </a:solidFill>
              <a:latin typeface="Calibri"/>
              <a:ea typeface="+mn-ea"/>
              <a:cs typeface="Calibri"/>
            </a:endParaRPr>
          </a:p>
        </xdr:txBody>
      </xdr:sp>
    </xdr:grpSp>
    <xdr:clientData/>
  </xdr:twoCellAnchor>
  <xdr:twoCellAnchor>
    <xdr:from>
      <xdr:col>12</xdr:col>
      <xdr:colOff>257175</xdr:colOff>
      <xdr:row>1</xdr:row>
      <xdr:rowOff>19050</xdr:rowOff>
    </xdr:from>
    <xdr:to>
      <xdr:col>14</xdr:col>
      <xdr:colOff>123825</xdr:colOff>
      <xdr:row>3</xdr:row>
      <xdr:rowOff>38100</xdr:rowOff>
    </xdr:to>
    <xdr:grpSp>
      <xdr:nvGrpSpPr>
        <xdr:cNvPr id="27" name="Agrupar 2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GrpSpPr/>
      </xdr:nvGrpSpPr>
      <xdr:grpSpPr>
        <a:xfrm>
          <a:off x="7572375" y="209550"/>
          <a:ext cx="1085850" cy="400050"/>
          <a:chOff x="10363200" y="1333500"/>
          <a:chExt cx="1085850" cy="400050"/>
        </a:xfrm>
      </xdr:grpSpPr>
      <xdr:sp macro="" textlink="">
        <xdr:nvSpPr>
          <xdr:cNvPr id="69" name="Retângulo: Cantos Arredondados 68">
            <a:extLst>
              <a:ext uri="{FF2B5EF4-FFF2-40B4-BE49-F238E27FC236}">
                <a16:creationId xmlns:a16="http://schemas.microsoft.com/office/drawing/2014/main" id="{00000000-0008-0000-0100-000045000000}"/>
              </a:ext>
            </a:extLst>
          </xdr:cNvPr>
          <xdr:cNvSpPr/>
        </xdr:nvSpPr>
        <xdr:spPr>
          <a:xfrm>
            <a:off x="10363200" y="1333500"/>
            <a:ext cx="1085850" cy="400050"/>
          </a:xfrm>
          <a:prstGeom prst="roundRect">
            <a:avLst>
              <a:gd name="adj" fmla="val 18177"/>
            </a:avLst>
          </a:prstGeom>
          <a:solidFill>
            <a:srgbClr val="49C7A2"/>
          </a:solidFill>
          <a:ln>
            <a:noFill/>
          </a:ln>
          <a:effectLst>
            <a:outerShdw blurRad="50800" dist="38100" dir="2700000" algn="tl" rotWithShape="0">
              <a:srgbClr val="49C7A2">
                <a:alpha val="60000"/>
              </a:srgb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t-BR" sz="1100">
              <a:solidFill>
                <a:schemeClr val="bg1"/>
              </a:solidFill>
              <a:latin typeface="+mn-lt"/>
              <a:ea typeface="+mn-ea"/>
              <a:cs typeface="+mn-cs"/>
            </a:endParaRPr>
          </a:p>
        </xdr:txBody>
      </xdr:sp>
      <xdr:pic>
        <xdr:nvPicPr>
          <xdr:cNvPr id="23" name="Imagem 22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29876" y="1438275"/>
            <a:ext cx="225027" cy="200024"/>
          </a:xfrm>
          <a:prstGeom prst="rect">
            <a:avLst/>
          </a:prstGeom>
        </xdr:spPr>
      </xdr:pic>
      <xdr:sp macro="" textlink="controles!B18">
        <xdr:nvSpPr>
          <xdr:cNvPr id="73" name="CaixaDeTexto 72">
            <a:extLst>
              <a:ext uri="{FF2B5EF4-FFF2-40B4-BE49-F238E27FC236}">
                <a16:creationId xmlns:a16="http://schemas.microsoft.com/office/drawing/2014/main" id="{00000000-0008-0000-0100-000049000000}"/>
              </a:ext>
            </a:extLst>
          </xdr:cNvPr>
          <xdr:cNvSpPr txBox="1"/>
        </xdr:nvSpPr>
        <xdr:spPr>
          <a:xfrm>
            <a:off x="10620375" y="1400175"/>
            <a:ext cx="709618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indent="0"/>
            <a:fld id="{8CB60CC1-93F6-49C5-A613-7E2F645322C3}" type="TxLink">
              <a:rPr lang="en-US" sz="1100" b="1" i="0" u="none" strike="noStrike">
                <a:solidFill>
                  <a:schemeClr val="tx1">
                    <a:lumMod val="65000"/>
                    <a:lumOff val="35000"/>
                  </a:schemeClr>
                </a:solidFill>
                <a:latin typeface="Calibri"/>
                <a:ea typeface="+mn-ea"/>
                <a:cs typeface="Calibri"/>
              </a:rPr>
              <a:pPr marL="0" indent="0"/>
              <a:t>translate</a:t>
            </a:fld>
            <a:endParaRPr lang="pt-BR" sz="1100" b="1" i="0" u="none" strike="noStrike">
              <a:solidFill>
                <a:schemeClr val="tx1">
                  <a:lumMod val="65000"/>
                  <a:lumOff val="35000"/>
                </a:schemeClr>
              </a:solidFill>
              <a:latin typeface="Calibri"/>
              <a:ea typeface="+mn-ea"/>
              <a:cs typeface="Calibri"/>
            </a:endParaRPr>
          </a:p>
        </xdr:txBody>
      </xdr:sp>
    </xdr:grpSp>
    <xdr:clientData/>
  </xdr:twoCellAnchor>
  <xdr:twoCellAnchor>
    <xdr:from>
      <xdr:col>10</xdr:col>
      <xdr:colOff>361950</xdr:colOff>
      <xdr:row>10</xdr:row>
      <xdr:rowOff>85725</xdr:rowOff>
    </xdr:from>
    <xdr:to>
      <xdr:col>12</xdr:col>
      <xdr:colOff>323850</xdr:colOff>
      <xdr:row>11</xdr:row>
      <xdr:rowOff>159785</xdr:rowOff>
    </xdr:to>
    <xdr:sp macro="" textlink="controles!B37">
      <xdr:nvSpPr>
        <xdr:cNvPr id="74" name="CaixaDeTexto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SpPr txBox="1"/>
      </xdr:nvSpPr>
      <xdr:spPr>
        <a:xfrm>
          <a:off x="6457950" y="1990725"/>
          <a:ext cx="11811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marL="0" indent="0" algn="ctr"/>
          <a:fld id="{A5C006D8-E9AE-4E92-87D0-F26627ED8507}" type="TxLink">
            <a:rPr lang="en-US" sz="1100" b="1" i="0" u="none" strike="noStrike">
              <a:solidFill>
                <a:srgbClr val="49C7A2"/>
              </a:solidFill>
              <a:latin typeface="Calibri"/>
              <a:ea typeface="+mn-ea"/>
              <a:cs typeface="Calibri"/>
            </a:rPr>
            <a:pPr marL="0" indent="0" algn="ctr"/>
            <a:t>Closed</a:t>
          </a:fld>
          <a:endParaRPr lang="pt-BR" sz="1100" b="0" i="0" u="none" strike="noStrike">
            <a:solidFill>
              <a:srgbClr val="49C7A2"/>
            </a:solidFill>
            <a:latin typeface="Calibri"/>
            <a:ea typeface="+mn-ea"/>
            <a:cs typeface="Calibri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438150</xdr:colOff>
          <xdr:row>4</xdr:row>
          <xdr:rowOff>161925</xdr:rowOff>
        </xdr:from>
        <xdr:to>
          <xdr:col>14</xdr:col>
          <xdr:colOff>28575</xdr:colOff>
          <xdr:row>5</xdr:row>
          <xdr:rowOff>171450</xdr:rowOff>
        </xdr:to>
        <xdr:sp macro="" textlink="">
          <xdr:nvSpPr>
            <xdr:cNvPr id="6145" name="Drop Down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1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266699</xdr:colOff>
      <xdr:row>4</xdr:row>
      <xdr:rowOff>66675</xdr:rowOff>
    </xdr:from>
    <xdr:to>
      <xdr:col>4</xdr:col>
      <xdr:colOff>240299</xdr:colOff>
      <xdr:row>10</xdr:row>
      <xdr:rowOff>76200</xdr:rowOff>
    </xdr:to>
    <xdr:sp macro="" textlink="">
      <xdr:nvSpPr>
        <xdr:cNvPr id="76" name="Retângulo: Cantos Arredondados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SpPr/>
      </xdr:nvSpPr>
      <xdr:spPr>
        <a:xfrm>
          <a:off x="266699" y="828675"/>
          <a:ext cx="2412000" cy="1152525"/>
        </a:xfrm>
        <a:prstGeom prst="roundRect">
          <a:avLst>
            <a:gd name="adj" fmla="val 6915"/>
          </a:avLst>
        </a:prstGeom>
        <a:gradFill flip="none" rotWithShape="1">
          <a:gsLst>
            <a:gs pos="0">
              <a:srgbClr val="49C7A2"/>
            </a:gs>
            <a:gs pos="100000">
              <a:srgbClr val="92DEC8"/>
            </a:gs>
          </a:gsLst>
          <a:lin ang="5400000" scaled="1"/>
          <a:tileRect/>
        </a:gradFill>
        <a:ln>
          <a:noFill/>
        </a:ln>
        <a:effectLst>
          <a:outerShdw blurRad="317500" sx="102000" sy="102000" algn="ctr" rotWithShape="0">
            <a:prstClr val="black">
              <a:alpha val="7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9525</xdr:colOff>
      <xdr:row>4</xdr:row>
      <xdr:rowOff>133350</xdr:rowOff>
    </xdr:from>
    <xdr:to>
      <xdr:col>3</xdr:col>
      <xdr:colOff>542925</xdr:colOff>
      <xdr:row>6</xdr:row>
      <xdr:rowOff>16910</xdr:rowOff>
    </xdr:to>
    <xdr:sp macro="" textlink="controles!B25">
      <xdr:nvSpPr>
        <xdr:cNvPr id="77" name="CaixaDeTexto 76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SpPr txBox="1"/>
      </xdr:nvSpPr>
      <xdr:spPr>
        <a:xfrm>
          <a:off x="619125" y="895350"/>
          <a:ext cx="17526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l"/>
          <a:fld id="{D2EE8F35-4C09-43A2-8415-6E2965FC4436}" type="TxLink">
            <a:rPr lang="en-US" sz="11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Action Plan Completed</a:t>
          </a:fld>
          <a:endParaRPr lang="pt-BR" sz="1600" b="1">
            <a:solidFill>
              <a:schemeClr val="tx1">
                <a:lumMod val="75000"/>
                <a:lumOff val="25000"/>
              </a:schemeClr>
            </a:solidFill>
          </a:endParaRPr>
        </a:p>
      </xdr:txBody>
    </xdr:sp>
    <xdr:clientData/>
  </xdr:twoCellAnchor>
  <xdr:twoCellAnchor>
    <xdr:from>
      <xdr:col>0</xdr:col>
      <xdr:colOff>447674</xdr:colOff>
      <xdr:row>6</xdr:row>
      <xdr:rowOff>76200</xdr:rowOff>
    </xdr:from>
    <xdr:to>
      <xdr:col>2</xdr:col>
      <xdr:colOff>419099</xdr:colOff>
      <xdr:row>9</xdr:row>
      <xdr:rowOff>19050</xdr:rowOff>
    </xdr:to>
    <xdr:sp macro="" textlink="controles!B26">
      <xdr:nvSpPr>
        <xdr:cNvPr id="78" name="CaixaDeTexto 77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SpPr txBox="1"/>
      </xdr:nvSpPr>
      <xdr:spPr>
        <a:xfrm>
          <a:off x="447674" y="1219200"/>
          <a:ext cx="1190625" cy="5143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marL="0" indent="0" algn="ctr"/>
          <a:fld id="{A4C8F2E2-AAC2-40F4-AFD6-201670ACD775}" type="TxLink">
            <a:rPr lang="en-US" sz="4000" b="1" i="0" u="none" strike="noStrike">
              <a:solidFill>
                <a:schemeClr val="tx1">
                  <a:lumMod val="65000"/>
                  <a:lumOff val="3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</a:t>
          </a:fld>
          <a:endParaRPr lang="pt-BR" sz="4000" b="1" i="0" u="none" strike="noStrike">
            <a:solidFill>
              <a:schemeClr val="tx1">
                <a:lumMod val="65000"/>
                <a:lumOff val="35000"/>
              </a:schemeClr>
            </a:solidFill>
            <a:latin typeface="Calibri"/>
            <a:ea typeface="+mn-ea"/>
            <a:cs typeface="Calibri"/>
          </a:endParaRPr>
        </a:p>
      </xdr:txBody>
    </xdr:sp>
    <xdr:clientData/>
  </xdr:twoCellAnchor>
  <xdr:twoCellAnchor>
    <xdr:from>
      <xdr:col>1</xdr:col>
      <xdr:colOff>57149</xdr:colOff>
      <xdr:row>8</xdr:row>
      <xdr:rowOff>123825</xdr:rowOff>
    </xdr:from>
    <xdr:to>
      <xdr:col>2</xdr:col>
      <xdr:colOff>200024</xdr:colOff>
      <xdr:row>10</xdr:row>
      <xdr:rowOff>7385</xdr:rowOff>
    </xdr:to>
    <xdr:sp macro="" textlink="controles!F36">
      <xdr:nvSpPr>
        <xdr:cNvPr id="79" name="CaixaDeTexto 78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SpPr txBox="1"/>
      </xdr:nvSpPr>
      <xdr:spPr>
        <a:xfrm>
          <a:off x="666749" y="1647825"/>
          <a:ext cx="75247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marL="0" indent="0" algn="ctr"/>
          <a:fld id="{0AADB18F-8518-4827-A379-DE37DEE179F3}" type="TxLink">
            <a:rPr lang="en-US" sz="1100" b="0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In the month</a:t>
          </a:fld>
          <a:endParaRPr lang="en-US" sz="1100" b="0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xdr:txBody>
    </xdr:sp>
    <xdr:clientData/>
  </xdr:twoCellAnchor>
  <xdr:twoCellAnchor>
    <xdr:from>
      <xdr:col>2</xdr:col>
      <xdr:colOff>123824</xdr:colOff>
      <xdr:row>6</xdr:row>
      <xdr:rowOff>76200</xdr:rowOff>
    </xdr:from>
    <xdr:to>
      <xdr:col>4</xdr:col>
      <xdr:colOff>95249</xdr:colOff>
      <xdr:row>9</xdr:row>
      <xdr:rowOff>19050</xdr:rowOff>
    </xdr:to>
    <xdr:sp macro="" textlink="controles!B27">
      <xdr:nvSpPr>
        <xdr:cNvPr id="80" name="CaixaDeTexto 79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SpPr txBox="1"/>
      </xdr:nvSpPr>
      <xdr:spPr>
        <a:xfrm>
          <a:off x="1343024" y="1219200"/>
          <a:ext cx="1190625" cy="5143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fld id="{ADAB4500-09EE-4B13-BF6D-4712FAFA31DD}" type="TxLink">
            <a:rPr lang="en-US" sz="4000" b="1" i="0" u="none" strike="noStrike">
              <a:solidFill>
                <a:schemeClr val="tx1">
                  <a:lumMod val="65000"/>
                  <a:lumOff val="35000"/>
                </a:schemeClr>
              </a:solidFill>
              <a:latin typeface="Calibri"/>
              <a:cs typeface="Calibri"/>
            </a:rPr>
            <a:pPr algn="ctr"/>
            <a:t>4</a:t>
          </a:fld>
          <a:endParaRPr lang="pt-BR" sz="11500" b="1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twoCellAnchor>
    <xdr:from>
      <xdr:col>2</xdr:col>
      <xdr:colOff>342899</xdr:colOff>
      <xdr:row>8</xdr:row>
      <xdr:rowOff>123825</xdr:rowOff>
    </xdr:from>
    <xdr:to>
      <xdr:col>3</xdr:col>
      <xdr:colOff>485774</xdr:colOff>
      <xdr:row>10</xdr:row>
      <xdr:rowOff>7385</xdr:rowOff>
    </xdr:to>
    <xdr:sp macro="" textlink="controles!F37">
      <xdr:nvSpPr>
        <xdr:cNvPr id="81" name="CaixaDeTexto 80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SpPr txBox="1"/>
      </xdr:nvSpPr>
      <xdr:spPr>
        <a:xfrm>
          <a:off x="1562099" y="1647825"/>
          <a:ext cx="75247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fld id="{E7C6E9B2-D4B7-4BE4-95AB-54CC360F667E}" type="TxLink">
            <a:rPr lang="en-US" sz="1100" b="0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in the year</a:t>
          </a:fld>
          <a:endParaRPr lang="en-US" sz="1100" b="0" i="0" u="none" strike="noStrike">
            <a:solidFill>
              <a:schemeClr val="bg1">
                <a:lumMod val="50000"/>
              </a:schemeClr>
            </a:solidFill>
            <a:latin typeface="Calibri"/>
            <a:cs typeface="Calibri"/>
          </a:endParaRPr>
        </a:p>
      </xdr:txBody>
    </xdr:sp>
    <xdr:clientData/>
  </xdr:twoCellAnchor>
  <xdr:twoCellAnchor editAs="oneCell">
    <xdr:from>
      <xdr:col>4</xdr:col>
      <xdr:colOff>561975</xdr:colOff>
      <xdr:row>4</xdr:row>
      <xdr:rowOff>104775</xdr:rowOff>
    </xdr:from>
    <xdr:to>
      <xdr:col>5</xdr:col>
      <xdr:colOff>282578</xdr:colOff>
      <xdr:row>6</xdr:row>
      <xdr:rowOff>53978</xdr:rowOff>
    </xdr:to>
    <xdr:pic>
      <xdr:nvPicPr>
        <xdr:cNvPr id="82" name="Imagem 8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lum bright="70000" contrast="-70000"/>
          <a:alphaModFix amt="50000"/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colorTemperature colorTemp="11200"/>
                  </a14:imgEffect>
                  <a14:imgEffect>
                    <a14:saturation sat="4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0375" y="866775"/>
          <a:ext cx="330203" cy="330203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333376</xdr:colOff>
      <xdr:row>4</xdr:row>
      <xdr:rowOff>123826</xdr:rowOff>
    </xdr:from>
    <xdr:to>
      <xdr:col>1</xdr:col>
      <xdr:colOff>9526</xdr:colOff>
      <xdr:row>6</xdr:row>
      <xdr:rowOff>28576</xdr:rowOff>
    </xdr:to>
    <xdr:pic>
      <xdr:nvPicPr>
        <xdr:cNvPr id="84" name="Imagem 83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alphaModFix amt="3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6" y="885826"/>
          <a:ext cx="285750" cy="285750"/>
        </a:xfrm>
        <a:prstGeom prst="rect">
          <a:avLst/>
        </a:prstGeom>
      </xdr:spPr>
    </xdr:pic>
    <xdr:clientData/>
  </xdr:twoCellAnchor>
  <xdr:twoCellAnchor>
    <xdr:from>
      <xdr:col>6</xdr:col>
      <xdr:colOff>542925</xdr:colOff>
      <xdr:row>1</xdr:row>
      <xdr:rowOff>104775</xdr:rowOff>
    </xdr:from>
    <xdr:to>
      <xdr:col>8</xdr:col>
      <xdr:colOff>123825</xdr:colOff>
      <xdr:row>3</xdr:row>
      <xdr:rowOff>0</xdr:rowOff>
    </xdr:to>
    <xdr:grpSp>
      <xdr:nvGrpSpPr>
        <xdr:cNvPr id="85" name="Agrupar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GrpSpPr/>
      </xdr:nvGrpSpPr>
      <xdr:grpSpPr>
        <a:xfrm>
          <a:off x="4200525" y="295275"/>
          <a:ext cx="800100" cy="276225"/>
          <a:chOff x="4448175" y="2790825"/>
          <a:chExt cx="800100" cy="276225"/>
        </a:xfrm>
      </xdr:grpSpPr>
      <xdr:grpSp>
        <xdr:nvGrpSpPr>
          <xdr:cNvPr id="31" name="Agrupar 30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GrpSpPr/>
        </xdr:nvGrpSpPr>
        <xdr:grpSpPr>
          <a:xfrm>
            <a:off x="4448175" y="2800349"/>
            <a:ext cx="581026" cy="266701"/>
            <a:chOff x="4848225" y="2457449"/>
            <a:chExt cx="581026" cy="266701"/>
          </a:xfrm>
        </xdr:grpSpPr>
        <xdr:sp macro="" textlink="">
          <xdr:nvSpPr>
            <xdr:cNvPr id="30" name="Retângulo 29">
              <a:extLst>
                <a:ext uri="{FF2B5EF4-FFF2-40B4-BE49-F238E27FC236}">
                  <a16:creationId xmlns:a16="http://schemas.microsoft.com/office/drawing/2014/main" id="{00000000-0008-0000-0100-00001E000000}"/>
                </a:ext>
              </a:extLst>
            </xdr:cNvPr>
            <xdr:cNvSpPr/>
          </xdr:nvSpPr>
          <xdr:spPr>
            <a:xfrm>
              <a:off x="4848225" y="2457449"/>
              <a:ext cx="581026" cy="266701"/>
            </a:xfrm>
            <a:prstGeom prst="rect">
              <a:avLst/>
            </a:prstGeom>
            <a:solidFill>
              <a:schemeClr val="bg1">
                <a:lumMod val="8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  <xdr:sp macro="" textlink="controles!H4">
          <xdr:nvSpPr>
            <xdr:cNvPr id="75" name="CaixaDeTexto 74">
              <a:extLst>
                <a:ext uri="{FF2B5EF4-FFF2-40B4-BE49-F238E27FC236}">
                  <a16:creationId xmlns:a16="http://schemas.microsoft.com/office/drawing/2014/main" id="{00000000-0008-0000-0100-00004B000000}"/>
                </a:ext>
              </a:extLst>
            </xdr:cNvPr>
            <xdr:cNvSpPr txBox="1"/>
          </xdr:nvSpPr>
          <xdr:spPr>
            <a:xfrm>
              <a:off x="4914900" y="2457450"/>
              <a:ext cx="466725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noAutofit/>
            </a:bodyPr>
            <a:lstStyle/>
            <a:p>
              <a:pPr algn="ctr"/>
              <a:fld id="{AC19AC4A-A0CE-445A-B7A0-50B68320AD55}" type="TxLink">
                <a:rPr lang="en-US" sz="1400" b="1" i="0" u="none" strike="noStrike">
                  <a:solidFill>
                    <a:schemeClr val="bg1">
                      <a:lumMod val="50000"/>
                    </a:schemeClr>
                  </a:solidFill>
                  <a:latin typeface="Calibri"/>
                  <a:cs typeface="Calibri"/>
                </a:rPr>
                <a:pPr algn="ctr"/>
                <a:t>2021</a:t>
              </a:fld>
              <a:endParaRPr lang="en-US" sz="1400" b="1" i="0" u="none" strike="noStrike">
                <a:solidFill>
                  <a:schemeClr val="bg1">
                    <a:lumMod val="50000"/>
                  </a:schemeClr>
                </a:solidFill>
                <a:latin typeface="Calibri"/>
                <a:cs typeface="Calibri"/>
              </a:endParaRPr>
            </a:p>
          </xdr:txBody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6146" name="Spinner 2" hidden="1">
                <a:extLst>
                  <a:ext uri="{63B3BB69-23CF-44E3-9099-C40C66FF867C}">
                    <a14:compatExt spid="_x0000_s6146"/>
                  </a:ext>
                  <a:ext uri="{FF2B5EF4-FFF2-40B4-BE49-F238E27FC236}">
                    <a16:creationId xmlns:a16="http://schemas.microsoft.com/office/drawing/2014/main" id="{00000000-0008-0000-0100-000002180000}"/>
                  </a:ext>
                </a:extLst>
              </xdr:cNvPr>
              <xdr:cNvSpPr/>
            </xdr:nvSpPr>
            <xdr:spPr bwMode="auto">
              <a:xfrm>
                <a:off x="5048250" y="2790825"/>
                <a:ext cx="200025" cy="2667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</xdr:sp>
        </mc:Choice>
        <mc:Fallback/>
      </mc:AlternateContent>
    </xdr:grpSp>
    <xdr:clientData/>
  </xdr:twoCellAnchor>
  <xdr:twoCellAnchor>
    <xdr:from>
      <xdr:col>6</xdr:col>
      <xdr:colOff>342899</xdr:colOff>
      <xdr:row>6</xdr:row>
      <xdr:rowOff>76200</xdr:rowOff>
    </xdr:from>
    <xdr:to>
      <xdr:col>8</xdr:col>
      <xdr:colOff>314324</xdr:colOff>
      <xdr:row>9</xdr:row>
      <xdr:rowOff>19050</xdr:rowOff>
    </xdr:to>
    <xdr:sp macro="" textlink="controles!B32">
      <xdr:nvSpPr>
        <xdr:cNvPr id="88" name="CaixaDeTexto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SpPr txBox="1"/>
      </xdr:nvSpPr>
      <xdr:spPr>
        <a:xfrm>
          <a:off x="4000499" y="1219200"/>
          <a:ext cx="1190625" cy="5143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marL="0" indent="0" algn="ctr"/>
          <a:fld id="{A44FADC2-5723-484B-8B50-DAE45DCE419C}" type="TxLink">
            <a:rPr lang="en-US" sz="4000" b="1" i="0" u="none" strike="noStrike">
              <a:solidFill>
                <a:schemeClr val="bg1"/>
              </a:solidFill>
              <a:latin typeface="Calibri"/>
              <a:ea typeface="+mn-ea"/>
              <a:cs typeface="Calibri"/>
            </a:rPr>
            <a:pPr marL="0" indent="0" algn="ctr"/>
            <a:t>1</a:t>
          </a:fld>
          <a:endParaRPr lang="pt-BR" sz="4000" b="1" i="0" u="none" strike="noStrike">
            <a:solidFill>
              <a:schemeClr val="bg1"/>
            </a:solidFill>
            <a:latin typeface="Calibri"/>
            <a:ea typeface="+mn-ea"/>
            <a:cs typeface="Calibri"/>
          </a:endParaRPr>
        </a:p>
      </xdr:txBody>
    </xdr:sp>
    <xdr:clientData/>
  </xdr:twoCellAnchor>
  <xdr:twoCellAnchor>
    <xdr:from>
      <xdr:col>6</xdr:col>
      <xdr:colOff>571499</xdr:colOff>
      <xdr:row>8</xdr:row>
      <xdr:rowOff>133350</xdr:rowOff>
    </xdr:from>
    <xdr:to>
      <xdr:col>8</xdr:col>
      <xdr:colOff>104774</xdr:colOff>
      <xdr:row>10</xdr:row>
      <xdr:rowOff>16910</xdr:rowOff>
    </xdr:to>
    <xdr:sp macro="" textlink="controles!F37">
      <xdr:nvSpPr>
        <xdr:cNvPr id="56" name="CaixaDeTexto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 txBox="1"/>
      </xdr:nvSpPr>
      <xdr:spPr>
        <a:xfrm>
          <a:off x="4229099" y="1657350"/>
          <a:ext cx="75247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marL="0" indent="0" algn="ctr"/>
          <a:fld id="{E7C6E9B2-D4B7-4BE4-95AB-54CC360F667E}" type="TxLink">
            <a:rPr lang="en-US" sz="1100" b="0" i="0" u="none" strike="noStrike">
              <a:solidFill>
                <a:schemeClr val="bg1"/>
              </a:solidFill>
              <a:latin typeface="Calibri"/>
              <a:ea typeface="+mn-ea"/>
              <a:cs typeface="Calibri"/>
            </a:rPr>
            <a:pPr marL="0" indent="0" algn="ctr"/>
            <a:t>in the year</a:t>
          </a:fld>
          <a:endParaRPr lang="en-US" sz="1100" b="0" i="0" u="none" strike="noStrike">
            <a:solidFill>
              <a:schemeClr val="bg1"/>
            </a:solidFill>
            <a:latin typeface="Calibri"/>
            <a:ea typeface="+mn-ea"/>
            <a:cs typeface="Calibri"/>
          </a:endParaRPr>
        </a:p>
      </xdr:txBody>
    </xdr:sp>
    <xdr:clientData/>
  </xdr:twoCellAnchor>
  <xdr:oneCellAnchor>
    <xdr:from>
      <xdr:col>5</xdr:col>
      <xdr:colOff>187903</xdr:colOff>
      <xdr:row>1</xdr:row>
      <xdr:rowOff>123825</xdr:rowOff>
    </xdr:from>
    <xdr:ext cx="988477" cy="217560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235903" y="314325"/>
          <a:ext cx="988477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/>
          <a:r>
            <a:rPr lang="pt-BR" sz="800" b="1">
              <a:solidFill>
                <a:schemeClr val="bg1">
                  <a:lumMod val="50000"/>
                </a:schemeClr>
              </a:solidFill>
            </a:rPr>
            <a:t>SELECIONE O ANO:</a:t>
          </a:r>
        </a:p>
      </xdr:txBody>
    </xdr:sp>
    <xdr:clientData/>
  </xdr:oneCellAnchor>
  <xdr:twoCellAnchor>
    <xdr:from>
      <xdr:col>3</xdr:col>
      <xdr:colOff>304800</xdr:colOff>
      <xdr:row>1</xdr:row>
      <xdr:rowOff>9525</xdr:rowOff>
    </xdr:from>
    <xdr:to>
      <xdr:col>5</xdr:col>
      <xdr:colOff>104775</xdr:colOff>
      <xdr:row>3</xdr:row>
      <xdr:rowOff>28575</xdr:rowOff>
    </xdr:to>
    <xdr:grpSp>
      <xdr:nvGrpSpPr>
        <xdr:cNvPr id="9" name="Agrupar 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pSpPr/>
      </xdr:nvGrpSpPr>
      <xdr:grpSpPr>
        <a:xfrm>
          <a:off x="2133600" y="200025"/>
          <a:ext cx="1019175" cy="400050"/>
          <a:chOff x="2133600" y="200025"/>
          <a:chExt cx="1019175" cy="400050"/>
        </a:xfrm>
      </xdr:grpSpPr>
      <xdr:sp macro="" textlink="">
        <xdr:nvSpPr>
          <xdr:cNvPr id="67" name="Retângulo: Cantos Arredondados 66">
            <a:extLst>
              <a:ext uri="{FF2B5EF4-FFF2-40B4-BE49-F238E27FC236}">
                <a16:creationId xmlns:a16="http://schemas.microsoft.com/office/drawing/2014/main" id="{00000000-0008-0000-0100-000043000000}"/>
              </a:ext>
            </a:extLst>
          </xdr:cNvPr>
          <xdr:cNvSpPr/>
        </xdr:nvSpPr>
        <xdr:spPr>
          <a:xfrm>
            <a:off x="2133600" y="200025"/>
            <a:ext cx="1009650" cy="400050"/>
          </a:xfrm>
          <a:prstGeom prst="roundRect">
            <a:avLst>
              <a:gd name="adj" fmla="val 18177"/>
            </a:avLst>
          </a:prstGeom>
          <a:solidFill>
            <a:srgbClr val="EF476F"/>
          </a:solidFill>
          <a:ln>
            <a:noFill/>
          </a:ln>
          <a:effectLst>
            <a:outerShdw blurRad="50800" dist="38100" dir="2700000" algn="tl" rotWithShape="0">
              <a:srgbClr val="EF476F">
                <a:alpha val="60000"/>
              </a:srgb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t-BR" sz="1100">
              <a:solidFill>
                <a:schemeClr val="bg1"/>
              </a:solidFill>
              <a:latin typeface="+mn-lt"/>
              <a:ea typeface="+mn-ea"/>
              <a:cs typeface="+mn-cs"/>
            </a:endParaRPr>
          </a:p>
        </xdr:txBody>
      </xdr:sp>
      <xdr:sp macro="" textlink="controles!B54">
        <xdr:nvSpPr>
          <xdr:cNvPr id="70" name="CaixaDeTexto 69">
            <a:extLst>
              <a:ext uri="{FF2B5EF4-FFF2-40B4-BE49-F238E27FC236}">
                <a16:creationId xmlns:a16="http://schemas.microsoft.com/office/drawing/2014/main" id="{00000000-0008-0000-0100-000046000000}"/>
              </a:ext>
            </a:extLst>
          </xdr:cNvPr>
          <xdr:cNvSpPr txBox="1"/>
        </xdr:nvSpPr>
        <xdr:spPr>
          <a:xfrm>
            <a:off x="2390775" y="266700"/>
            <a:ext cx="762000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marL="0" indent="0"/>
            <a:fld id="{DE92E36F-C254-4969-BFB2-C35C5DBEBD22}" type="TxLink">
              <a:rPr lang="en-US" sz="1100" b="1" i="0" u="none" strike="noStrike">
                <a:solidFill>
                  <a:schemeClr val="bg1">
                    <a:lumMod val="95000"/>
                  </a:schemeClr>
                </a:solidFill>
                <a:latin typeface="Calibri"/>
                <a:ea typeface="+mn-ea"/>
                <a:cs typeface="Calibri"/>
              </a:rPr>
              <a:pPr marL="0" indent="0"/>
              <a:t>tutorial</a:t>
            </a:fld>
            <a:endParaRPr lang="pt-BR" sz="1100" b="1" i="0" u="none" strike="noStrike">
              <a:solidFill>
                <a:schemeClr val="bg1">
                  <a:lumMod val="95000"/>
                </a:schemeClr>
              </a:solidFill>
              <a:latin typeface="Calibri"/>
              <a:ea typeface="+mn-ea"/>
              <a:cs typeface="Calibri"/>
            </a:endParaRPr>
          </a:p>
        </xdr:txBody>
      </xdr:sp>
      <xdr:pic>
        <xdr:nvPicPr>
          <xdr:cNvPr id="7" name="Imagem 6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71700" y="266700"/>
            <a:ext cx="297473" cy="276225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25978</xdr:colOff>
      <xdr:row>0</xdr:row>
      <xdr:rowOff>86591</xdr:rowOff>
    </xdr:from>
    <xdr:to>
      <xdr:col>1</xdr:col>
      <xdr:colOff>1111828</xdr:colOff>
      <xdr:row>2</xdr:row>
      <xdr:rowOff>105641</xdr:rowOff>
    </xdr:to>
    <xdr:grpSp>
      <xdr:nvGrpSpPr>
        <xdr:cNvPr id="7" name="Agrupar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pSpPr/>
      </xdr:nvGrpSpPr>
      <xdr:grpSpPr>
        <a:xfrm>
          <a:off x="233796" y="86591"/>
          <a:ext cx="1085850" cy="400050"/>
          <a:chOff x="225136" y="95249"/>
          <a:chExt cx="1085850" cy="400050"/>
        </a:xfrm>
      </xdr:grpSpPr>
      <xdr:grpSp>
        <xdr:nvGrpSpPr>
          <xdr:cNvPr id="10" name="Agrupar 9">
            <a:extLst>
              <a:ext uri="{FF2B5EF4-FFF2-40B4-BE49-F238E27FC236}">
                <a16:creationId xmlns:a16="http://schemas.microsoft.com/office/drawing/2014/main" id="{00000000-0008-0000-0300-00000A000000}"/>
              </a:ext>
            </a:extLst>
          </xdr:cNvPr>
          <xdr:cNvGrpSpPr/>
        </xdr:nvGrpSpPr>
        <xdr:grpSpPr>
          <a:xfrm>
            <a:off x="225136" y="95249"/>
            <a:ext cx="1085850" cy="400050"/>
            <a:chOff x="10363200" y="1333500"/>
            <a:chExt cx="1085850" cy="400050"/>
          </a:xfrm>
        </xdr:grpSpPr>
        <xdr:sp macro="" textlink="">
          <xdr:nvSpPr>
            <xdr:cNvPr id="12" name="Retângulo: Cantos Arredondados 11">
              <a:extLst>
                <a:ext uri="{FF2B5EF4-FFF2-40B4-BE49-F238E27FC236}">
                  <a16:creationId xmlns:a16="http://schemas.microsoft.com/office/drawing/2014/main" id="{00000000-0008-0000-0300-00000C000000}"/>
                </a:ext>
              </a:extLst>
            </xdr:cNvPr>
            <xdr:cNvSpPr/>
          </xdr:nvSpPr>
          <xdr:spPr>
            <a:xfrm>
              <a:off x="10363200" y="1333500"/>
              <a:ext cx="1085850" cy="400050"/>
            </a:xfrm>
            <a:prstGeom prst="roundRect">
              <a:avLst>
                <a:gd name="adj" fmla="val 18177"/>
              </a:avLst>
            </a:prstGeom>
            <a:solidFill>
              <a:srgbClr val="49C7A2"/>
            </a:solidFill>
            <a:ln>
              <a:noFill/>
            </a:ln>
            <a:effectLst>
              <a:outerShdw blurRad="50800" dist="38100" dir="2700000" algn="tl" rotWithShape="0">
                <a:srgbClr val="49C7A2">
                  <a:alpha val="60000"/>
                </a:srgb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lang="pt-BR" sz="1100">
                <a:solidFill>
                  <a:schemeClr val="bg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controles!E16">
          <xdr:nvSpPr>
            <xdr:cNvPr id="13" name="CaixaDeTexto 12">
              <a:extLst>
                <a:ext uri="{FF2B5EF4-FFF2-40B4-BE49-F238E27FC236}">
                  <a16:creationId xmlns:a16="http://schemas.microsoft.com/office/drawing/2014/main" id="{00000000-0008-0000-0300-00000D000000}"/>
                </a:ext>
              </a:extLst>
            </xdr:cNvPr>
            <xdr:cNvSpPr txBox="1"/>
          </xdr:nvSpPr>
          <xdr:spPr>
            <a:xfrm>
              <a:off x="10620375" y="1400175"/>
              <a:ext cx="809132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pPr marL="0" indent="0"/>
              <a:fld id="{337751C2-341A-4294-9003-68EC2E0F26DF}" type="TxLink">
                <a:rPr lang="en-US" sz="1100" b="1" i="0" u="none" strike="noStrike">
                  <a:solidFill>
                    <a:schemeClr val="tx1">
                      <a:lumMod val="65000"/>
                      <a:lumOff val="35000"/>
                    </a:schemeClr>
                  </a:solidFill>
                  <a:latin typeface="Calibri"/>
                  <a:ea typeface="+mn-ea"/>
                  <a:cs typeface="Calibri"/>
                </a:rPr>
                <a:pPr marL="0" indent="0"/>
                <a:t>dashboard</a:t>
              </a:fld>
              <a:endParaRPr lang="pt-BR" sz="1100" b="1" i="0" u="none" strike="noStrike">
                <a:solidFill>
                  <a:schemeClr val="tx1">
                    <a:lumMod val="65000"/>
                    <a:lumOff val="35000"/>
                  </a:schemeClr>
                </a:solidFill>
                <a:latin typeface="Calibri"/>
                <a:ea typeface="+mn-ea"/>
                <a:cs typeface="Calibri"/>
              </a:endParaRPr>
            </a:p>
          </xdr:txBody>
        </xdr:sp>
      </xdr:grpSp>
      <xdr:pic>
        <xdr:nvPicPr>
          <xdr:cNvPr id="11" name="Imagem 10">
            <a:extLst>
              <a:ext uri="{FF2B5EF4-FFF2-40B4-BE49-F238E27FC236}">
                <a16:creationId xmlns:a16="http://schemas.microsoft.com/office/drawing/2014/main" id="{00000000-0008-0000-03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alphaModFix amt="70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59773" y="225135"/>
            <a:ext cx="267057" cy="18530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1238251</xdr:colOff>
      <xdr:row>0</xdr:row>
      <xdr:rowOff>95250</xdr:rowOff>
    </xdr:from>
    <xdr:to>
      <xdr:col>2</xdr:col>
      <xdr:colOff>906608</xdr:colOff>
      <xdr:row>2</xdr:row>
      <xdr:rowOff>114300</xdr:rowOff>
    </xdr:to>
    <xdr:grpSp>
      <xdr:nvGrpSpPr>
        <xdr:cNvPr id="8" name="Agrupar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pSpPr/>
      </xdr:nvGrpSpPr>
      <xdr:grpSpPr>
        <a:xfrm>
          <a:off x="1446069" y="95250"/>
          <a:ext cx="1019175" cy="400050"/>
          <a:chOff x="2133600" y="200025"/>
          <a:chExt cx="1019175" cy="400050"/>
        </a:xfrm>
      </xdr:grpSpPr>
      <xdr:sp macro="" textlink="">
        <xdr:nvSpPr>
          <xdr:cNvPr id="9" name="Retângulo: Cantos Arredondados 8">
            <a:extLst>
              <a:ext uri="{FF2B5EF4-FFF2-40B4-BE49-F238E27FC236}">
                <a16:creationId xmlns:a16="http://schemas.microsoft.com/office/drawing/2014/main" id="{00000000-0008-0000-0300-000009000000}"/>
              </a:ext>
            </a:extLst>
          </xdr:cNvPr>
          <xdr:cNvSpPr/>
        </xdr:nvSpPr>
        <xdr:spPr>
          <a:xfrm>
            <a:off x="2133600" y="200025"/>
            <a:ext cx="1009650" cy="400050"/>
          </a:xfrm>
          <a:prstGeom prst="roundRect">
            <a:avLst>
              <a:gd name="adj" fmla="val 18177"/>
            </a:avLst>
          </a:prstGeom>
          <a:solidFill>
            <a:srgbClr val="EF476F"/>
          </a:solidFill>
          <a:ln>
            <a:noFill/>
          </a:ln>
          <a:effectLst>
            <a:outerShdw blurRad="50800" dist="38100" dir="2700000" algn="tl" rotWithShape="0">
              <a:srgbClr val="EF476F">
                <a:alpha val="60000"/>
              </a:srgb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t-BR" sz="1100">
              <a:solidFill>
                <a:schemeClr val="bg1"/>
              </a:solidFill>
              <a:latin typeface="+mn-lt"/>
              <a:ea typeface="+mn-ea"/>
              <a:cs typeface="+mn-cs"/>
            </a:endParaRPr>
          </a:p>
        </xdr:txBody>
      </xdr:sp>
      <xdr:sp macro="" textlink="controles!B54">
        <xdr:nvSpPr>
          <xdr:cNvPr id="14" name="CaixaDeTexto 13">
            <a:extLst>
              <a:ext uri="{FF2B5EF4-FFF2-40B4-BE49-F238E27FC236}">
                <a16:creationId xmlns:a16="http://schemas.microsoft.com/office/drawing/2014/main" id="{00000000-0008-0000-0300-00000E000000}"/>
              </a:ext>
            </a:extLst>
          </xdr:cNvPr>
          <xdr:cNvSpPr txBox="1"/>
        </xdr:nvSpPr>
        <xdr:spPr>
          <a:xfrm>
            <a:off x="2390775" y="266700"/>
            <a:ext cx="762000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marL="0" indent="0"/>
            <a:fld id="{DE92E36F-C254-4969-BFB2-C35C5DBEBD22}" type="TxLink">
              <a:rPr lang="en-US" sz="1100" b="1" i="0" u="none" strike="noStrike">
                <a:solidFill>
                  <a:schemeClr val="bg1">
                    <a:lumMod val="95000"/>
                  </a:schemeClr>
                </a:solidFill>
                <a:latin typeface="Calibri"/>
                <a:ea typeface="+mn-ea"/>
                <a:cs typeface="Calibri"/>
              </a:rPr>
              <a:pPr marL="0" indent="0"/>
              <a:t>tutorial</a:t>
            </a:fld>
            <a:endParaRPr lang="pt-BR" sz="1100" b="1" i="0" u="none" strike="noStrike">
              <a:solidFill>
                <a:schemeClr val="bg1">
                  <a:lumMod val="95000"/>
                </a:schemeClr>
              </a:solidFill>
              <a:latin typeface="Calibri"/>
              <a:ea typeface="+mn-ea"/>
              <a:cs typeface="Calibri"/>
            </a:endParaRPr>
          </a:p>
        </xdr:txBody>
      </xdr:sp>
      <xdr:pic>
        <xdr:nvPicPr>
          <xdr:cNvPr id="15" name="Imagem 14">
            <a:extLst>
              <a:ext uri="{FF2B5EF4-FFF2-40B4-BE49-F238E27FC236}">
                <a16:creationId xmlns:a16="http://schemas.microsoft.com/office/drawing/2014/main" id="{00000000-0008-0000-03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71700" y="266700"/>
            <a:ext cx="297473" cy="276225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0</xdr:row>
      <xdr:rowOff>85725</xdr:rowOff>
    </xdr:from>
    <xdr:to>
      <xdr:col>2</xdr:col>
      <xdr:colOff>428625</xdr:colOff>
      <xdr:row>0</xdr:row>
      <xdr:rowOff>485775</xdr:rowOff>
    </xdr:to>
    <xdr:grpSp>
      <xdr:nvGrpSpPr>
        <xdr:cNvPr id="2" name="Agrupa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pSpPr/>
      </xdr:nvGrpSpPr>
      <xdr:grpSpPr>
        <a:xfrm>
          <a:off x="228600" y="85725"/>
          <a:ext cx="1085850" cy="400050"/>
          <a:chOff x="225136" y="95249"/>
          <a:chExt cx="1085850" cy="400050"/>
        </a:xfrm>
      </xdr:grpSpPr>
      <xdr:grpSp>
        <xdr:nvGrpSpPr>
          <xdr:cNvPr id="3" name="Agrupar 2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GrpSpPr/>
        </xdr:nvGrpSpPr>
        <xdr:grpSpPr>
          <a:xfrm>
            <a:off x="225136" y="95249"/>
            <a:ext cx="1085850" cy="400050"/>
            <a:chOff x="10363200" y="1333500"/>
            <a:chExt cx="1085850" cy="400050"/>
          </a:xfrm>
        </xdr:grpSpPr>
        <xdr:sp macro="" textlink="">
          <xdr:nvSpPr>
            <xdr:cNvPr id="5" name="Retângulo: Cantos Arredondados 4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SpPr/>
          </xdr:nvSpPr>
          <xdr:spPr>
            <a:xfrm>
              <a:off x="10363200" y="1333500"/>
              <a:ext cx="1085850" cy="400050"/>
            </a:xfrm>
            <a:prstGeom prst="roundRect">
              <a:avLst>
                <a:gd name="adj" fmla="val 18177"/>
              </a:avLst>
            </a:prstGeom>
            <a:solidFill>
              <a:srgbClr val="49C7A2"/>
            </a:solidFill>
            <a:ln>
              <a:noFill/>
            </a:ln>
            <a:effectLst>
              <a:outerShdw blurRad="50800" dist="38100" dir="2700000" algn="tl" rotWithShape="0">
                <a:srgbClr val="49C7A2">
                  <a:alpha val="60000"/>
                </a:srgb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lang="pt-BR" sz="1100">
                <a:solidFill>
                  <a:schemeClr val="bg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controles!E16">
          <xdr:nvSpPr>
            <xdr:cNvPr id="6" name="CaixaDeTexto 5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SpPr txBox="1"/>
          </xdr:nvSpPr>
          <xdr:spPr>
            <a:xfrm>
              <a:off x="10620375" y="1400175"/>
              <a:ext cx="809132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pPr marL="0" indent="0"/>
              <a:fld id="{337751C2-341A-4294-9003-68EC2E0F26DF}" type="TxLink">
                <a:rPr lang="en-US" sz="1100" b="1" i="0" u="none" strike="noStrike">
                  <a:solidFill>
                    <a:schemeClr val="tx1">
                      <a:lumMod val="65000"/>
                      <a:lumOff val="35000"/>
                    </a:schemeClr>
                  </a:solidFill>
                  <a:latin typeface="Calibri"/>
                  <a:ea typeface="+mn-ea"/>
                  <a:cs typeface="Calibri"/>
                </a:rPr>
                <a:pPr marL="0" indent="0"/>
                <a:t>dashboard</a:t>
              </a:fld>
              <a:endParaRPr lang="pt-BR" sz="1100" b="1" i="0" u="none" strike="noStrike">
                <a:solidFill>
                  <a:schemeClr val="tx1">
                    <a:lumMod val="65000"/>
                    <a:lumOff val="35000"/>
                  </a:schemeClr>
                </a:solidFill>
                <a:latin typeface="Calibri"/>
                <a:ea typeface="+mn-ea"/>
                <a:cs typeface="Calibri"/>
              </a:endParaRPr>
            </a:p>
          </xdr:txBody>
        </xdr:sp>
      </xdr:grpSp>
      <xdr:pic>
        <xdr:nvPicPr>
          <xdr:cNvPr id="4" name="Imagem 3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alphaModFix amt="70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59773" y="225135"/>
            <a:ext cx="267057" cy="185305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571500</xdr:colOff>
      <xdr:row>0</xdr:row>
      <xdr:rowOff>95250</xdr:rowOff>
    </xdr:from>
    <xdr:to>
      <xdr:col>2</xdr:col>
      <xdr:colOff>1590675</xdr:colOff>
      <xdr:row>0</xdr:row>
      <xdr:rowOff>495300</xdr:rowOff>
    </xdr:to>
    <xdr:grpSp>
      <xdr:nvGrpSpPr>
        <xdr:cNvPr id="7" name="Agrupar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pSpPr/>
      </xdr:nvGrpSpPr>
      <xdr:grpSpPr>
        <a:xfrm>
          <a:off x="1457325" y="95250"/>
          <a:ext cx="1019175" cy="400050"/>
          <a:chOff x="2133600" y="200025"/>
          <a:chExt cx="1019175" cy="400050"/>
        </a:xfrm>
      </xdr:grpSpPr>
      <xdr:sp macro="" textlink="">
        <xdr:nvSpPr>
          <xdr:cNvPr id="8" name="Retângulo: Cantos Arredondados 7"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SpPr/>
        </xdr:nvSpPr>
        <xdr:spPr>
          <a:xfrm>
            <a:off x="2133600" y="200025"/>
            <a:ext cx="1009650" cy="400050"/>
          </a:xfrm>
          <a:prstGeom prst="roundRect">
            <a:avLst>
              <a:gd name="adj" fmla="val 18177"/>
            </a:avLst>
          </a:prstGeom>
          <a:solidFill>
            <a:srgbClr val="EF476F"/>
          </a:solidFill>
          <a:ln>
            <a:noFill/>
          </a:ln>
          <a:effectLst>
            <a:outerShdw blurRad="50800" dist="38100" dir="2700000" algn="tl" rotWithShape="0">
              <a:srgbClr val="EF476F">
                <a:alpha val="60000"/>
              </a:srgb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pt-BR" sz="1100">
              <a:solidFill>
                <a:schemeClr val="bg1"/>
              </a:solidFill>
              <a:latin typeface="+mn-lt"/>
              <a:ea typeface="+mn-ea"/>
              <a:cs typeface="+mn-cs"/>
            </a:endParaRPr>
          </a:p>
        </xdr:txBody>
      </xdr:sp>
      <xdr:sp macro="" textlink="controles!B54">
        <xdr:nvSpPr>
          <xdr:cNvPr id="9" name="CaixaDeTexto 8">
            <a:extLst>
              <a:ext uri="{FF2B5EF4-FFF2-40B4-BE49-F238E27FC236}">
                <a16:creationId xmlns:a16="http://schemas.microsoft.com/office/drawing/2014/main" id="{00000000-0008-0000-0400-000009000000}"/>
              </a:ext>
            </a:extLst>
          </xdr:cNvPr>
          <xdr:cNvSpPr txBox="1"/>
        </xdr:nvSpPr>
        <xdr:spPr>
          <a:xfrm>
            <a:off x="2390775" y="266700"/>
            <a:ext cx="762000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marL="0" indent="0"/>
            <a:fld id="{DE92E36F-C254-4969-BFB2-C35C5DBEBD22}" type="TxLink">
              <a:rPr lang="en-US" sz="1100" b="1" i="0" u="none" strike="noStrike">
                <a:solidFill>
                  <a:schemeClr val="bg1">
                    <a:lumMod val="95000"/>
                  </a:schemeClr>
                </a:solidFill>
                <a:latin typeface="Calibri"/>
                <a:ea typeface="+mn-ea"/>
                <a:cs typeface="Calibri"/>
              </a:rPr>
              <a:pPr marL="0" indent="0"/>
              <a:t>tutorial</a:t>
            </a:fld>
            <a:endParaRPr lang="pt-BR" sz="1100" b="1" i="0" u="none" strike="noStrike">
              <a:solidFill>
                <a:schemeClr val="bg1">
                  <a:lumMod val="95000"/>
                </a:schemeClr>
              </a:solidFill>
              <a:latin typeface="Calibri"/>
              <a:ea typeface="+mn-ea"/>
              <a:cs typeface="Calibri"/>
            </a:endParaRPr>
          </a:p>
        </xdr:txBody>
      </xdr:sp>
      <xdr:pic>
        <xdr:nvPicPr>
          <xdr:cNvPr id="10" name="Imagem 9">
            <a:extLst>
              <a:ext uri="{FF2B5EF4-FFF2-40B4-BE49-F238E27FC236}">
                <a16:creationId xmlns:a16="http://schemas.microsoft.com/office/drawing/2014/main" id="{00000000-0008-0000-04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71700" y="266700"/>
            <a:ext cx="297473" cy="276225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2BDC2-1FF6-401A-B22A-7E88CE1DEA0B}">
  <sheetPr codeName="Planilha1"/>
  <dimension ref="A1"/>
  <sheetViews>
    <sheetView showGridLines="0" workbookViewId="0"/>
  </sheetViews>
  <sheetFormatPr defaultRowHeight="15" x14ac:dyDescent="0.25"/>
  <cols>
    <col min="1" max="16384" width="9.140625" style="28"/>
  </cols>
  <sheetData/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2" r:id="rId4" name="Spinner 2">
              <controlPr defaultSize="0" autoPict="0">
                <anchor moveWithCells="1" sizeWithCells="1">
                  <from>
                    <xdr:col>5</xdr:col>
                    <xdr:colOff>485775</xdr:colOff>
                    <xdr:row>14</xdr:row>
                    <xdr:rowOff>123825</xdr:rowOff>
                  </from>
                  <to>
                    <xdr:col>6</xdr:col>
                    <xdr:colOff>123825</xdr:colOff>
                    <xdr:row>16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2"/>
  <dimension ref="A1"/>
  <sheetViews>
    <sheetView showGridLines="0" tabSelected="1" workbookViewId="0">
      <selection activeCell="R8" sqref="R8"/>
    </sheetView>
  </sheetViews>
  <sheetFormatPr defaultRowHeight="15" x14ac:dyDescent="0.25"/>
  <cols>
    <col min="1" max="16384" width="9.140625" style="1"/>
  </cols>
  <sheetData/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Drop Down 1">
              <controlPr defaultSize="0" autoLine="0" autoPict="0">
                <anchor moveWithCells="1">
                  <from>
                    <xdr:col>12</xdr:col>
                    <xdr:colOff>438150</xdr:colOff>
                    <xdr:row>4</xdr:row>
                    <xdr:rowOff>161925</xdr:rowOff>
                  </from>
                  <to>
                    <xdr:col>14</xdr:col>
                    <xdr:colOff>28575</xdr:colOff>
                    <xdr:row>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5" name="Spinner 2">
              <controlPr defaultSize="0" autoPict="0">
                <anchor moveWithCells="1" sizeWithCells="1">
                  <from>
                    <xdr:col>7</xdr:col>
                    <xdr:colOff>533400</xdr:colOff>
                    <xdr:row>1</xdr:row>
                    <xdr:rowOff>104775</xdr:rowOff>
                  </from>
                  <to>
                    <xdr:col>8</xdr:col>
                    <xdr:colOff>123825</xdr:colOff>
                    <xdr:row>2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2D086E-7A6E-4622-BA49-A094F74225DF}">
  <sheetPr codeName="Planilha4"/>
  <dimension ref="A1:N60"/>
  <sheetViews>
    <sheetView showGridLines="0" topLeftCell="A13" workbookViewId="0">
      <selection activeCell="E27" sqref="E27"/>
    </sheetView>
  </sheetViews>
  <sheetFormatPr defaultRowHeight="15" x14ac:dyDescent="0.25"/>
  <cols>
    <col min="1" max="1" width="18.85546875" style="9" customWidth="1"/>
    <col min="2" max="2" width="28.5703125" customWidth="1"/>
    <col min="3" max="3" width="10" bestFit="1" customWidth="1"/>
    <col min="4" max="5" width="11.42578125" bestFit="1" customWidth="1"/>
    <col min="6" max="6" width="12.42578125" bestFit="1" customWidth="1"/>
    <col min="7" max="11" width="11.42578125" bestFit="1" customWidth="1"/>
    <col min="12" max="12" width="10" bestFit="1" customWidth="1"/>
    <col min="14" max="14" width="13.140625" customWidth="1"/>
  </cols>
  <sheetData>
    <row r="1" spans="1:10" x14ac:dyDescent="0.25">
      <c r="A1" s="8" t="s">
        <v>87</v>
      </c>
      <c r="B1" s="7"/>
      <c r="C1" s="7"/>
      <c r="D1" s="7"/>
      <c r="G1" s="58" t="s">
        <v>87</v>
      </c>
      <c r="H1" s="59"/>
      <c r="I1" s="59"/>
      <c r="J1" s="59"/>
    </row>
    <row r="2" spans="1:10" x14ac:dyDescent="0.25">
      <c r="A2" s="9" t="s">
        <v>64</v>
      </c>
      <c r="B2" s="10" t="str">
        <f>IF(B3=1,"Português","English")</f>
        <v>English</v>
      </c>
      <c r="G2" s="9" t="s">
        <v>174</v>
      </c>
      <c r="H2" s="60">
        <f ca="1">TODAY()+I2</f>
        <v>45006</v>
      </c>
      <c r="I2">
        <v>0</v>
      </c>
      <c r="J2" t="s">
        <v>175</v>
      </c>
    </row>
    <row r="3" spans="1:10" x14ac:dyDescent="0.25">
      <c r="A3" s="9" t="s">
        <v>88</v>
      </c>
      <c r="B3" s="10">
        <v>0</v>
      </c>
      <c r="G3" s="9" t="s">
        <v>108</v>
      </c>
      <c r="H3" s="61">
        <f ca="1">MONTH(H2)</f>
        <v>3</v>
      </c>
    </row>
    <row r="4" spans="1:10" x14ac:dyDescent="0.25">
      <c r="G4" s="9" t="s">
        <v>176</v>
      </c>
      <c r="H4" s="64">
        <f ca="1">YEAR(H2)+I4-5</f>
        <v>2021</v>
      </c>
      <c r="I4">
        <v>3</v>
      </c>
    </row>
    <row r="6" spans="1:10" x14ac:dyDescent="0.25">
      <c r="A6" s="8" t="s">
        <v>86</v>
      </c>
      <c r="B6" s="7"/>
      <c r="C6" s="7"/>
      <c r="D6" s="7"/>
      <c r="E6" s="7"/>
      <c r="F6" s="7"/>
      <c r="G6" s="7"/>
      <c r="H6" s="7"/>
      <c r="I6" s="7"/>
      <c r="J6" s="7"/>
    </row>
    <row r="8" spans="1:10" x14ac:dyDescent="0.25">
      <c r="A8"/>
    </row>
    <row r="9" spans="1:10" x14ac:dyDescent="0.25">
      <c r="A9" s="9" t="s">
        <v>89</v>
      </c>
      <c r="B9" t="str">
        <f>IF(B3=1,Tradução!C3,Tradução!D3)</f>
        <v>TOOL</v>
      </c>
    </row>
    <row r="10" spans="1:10" x14ac:dyDescent="0.25">
      <c r="A10" s="9" t="s">
        <v>92</v>
      </c>
      <c r="B10" t="str">
        <f>IF($B$3=1,Tradução!C4,Tradução!D4)</f>
        <v>developed by</v>
      </c>
    </row>
    <row r="11" spans="1:10" x14ac:dyDescent="0.25">
      <c r="A11" s="9" t="s">
        <v>93</v>
      </c>
      <c r="B11" t="str">
        <f>IF($B$3=1,Tradução!C5,Tradução!D5)</f>
        <v>View Dashboard</v>
      </c>
    </row>
    <row r="14" spans="1:10" x14ac:dyDescent="0.25">
      <c r="A14" s="8" t="s">
        <v>128</v>
      </c>
      <c r="B14" s="7"/>
      <c r="C14" s="7"/>
      <c r="D14" s="7"/>
      <c r="E14" s="7"/>
      <c r="F14" s="7"/>
      <c r="G14" s="7"/>
      <c r="H14" s="7"/>
      <c r="I14" s="7"/>
      <c r="J14" s="7"/>
    </row>
    <row r="16" spans="1:10" x14ac:dyDescent="0.25">
      <c r="A16" s="9" t="s">
        <v>123</v>
      </c>
      <c r="B16" t="str">
        <f>IF(B3=1,Tradução!C15,Tradução!D15)</f>
        <v>home</v>
      </c>
      <c r="D16" s="9" t="s">
        <v>129</v>
      </c>
      <c r="E16" t="str">
        <f>IF(B3=1,Tradução!C18,Tradução!D18)</f>
        <v>dashboard</v>
      </c>
    </row>
    <row r="17" spans="1:10" x14ac:dyDescent="0.25">
      <c r="A17" s="9" t="s">
        <v>124</v>
      </c>
      <c r="B17" t="str">
        <f>IF(B3=1,Tradução!C16,Tradução!D16)</f>
        <v>data</v>
      </c>
      <c r="D17" s="9"/>
    </row>
    <row r="18" spans="1:10" x14ac:dyDescent="0.25">
      <c r="A18" s="9" t="s">
        <v>126</v>
      </c>
      <c r="B18" t="str">
        <f>IF(B3=1,Tradução!C17,Tradução!D17)</f>
        <v>translate</v>
      </c>
    </row>
    <row r="20" spans="1:10" x14ac:dyDescent="0.25">
      <c r="A20" s="8" t="s">
        <v>95</v>
      </c>
      <c r="B20" s="7"/>
      <c r="C20" s="7"/>
      <c r="D20" s="7"/>
      <c r="E20" s="7"/>
      <c r="F20" s="7"/>
      <c r="G20" s="7"/>
      <c r="H20" s="7"/>
      <c r="I20" s="7"/>
      <c r="J20" s="7"/>
    </row>
    <row r="23" spans="1:10" x14ac:dyDescent="0.25">
      <c r="A23"/>
    </row>
    <row r="24" spans="1:10" ht="15.75" thickBot="1" x14ac:dyDescent="0.3">
      <c r="A24" s="17" t="s">
        <v>96</v>
      </c>
    </row>
    <row r="25" spans="1:10" ht="16.5" thickTop="1" thickBot="1" x14ac:dyDescent="0.3">
      <c r="A25" s="9" t="s">
        <v>97</v>
      </c>
      <c r="B25" s="19" t="str">
        <f>IF($B$3=1,Tradução!C6,Tradução!D6)</f>
        <v>Action Plan Completed</v>
      </c>
      <c r="G25" s="18"/>
    </row>
    <row r="26" spans="1:10" ht="16.5" thickTop="1" thickBot="1" x14ac:dyDescent="0.3">
      <c r="A26" s="9" t="s">
        <v>99</v>
      </c>
      <c r="B26" s="21">
        <f ca="1">COUNTIFS(base!O:O,controles!H3,base!P:P,controles!H4)</f>
        <v>0</v>
      </c>
      <c r="C26" s="20" t="s">
        <v>102</v>
      </c>
    </row>
    <row r="27" spans="1:10" ht="16.5" thickTop="1" thickBot="1" x14ac:dyDescent="0.3">
      <c r="A27" s="9" t="s">
        <v>100</v>
      </c>
      <c r="B27" s="21">
        <f ca="1">COUNTIFS(base!P:P,controles!H4)</f>
        <v>4</v>
      </c>
      <c r="C27" s="20" t="s">
        <v>101</v>
      </c>
    </row>
    <row r="28" spans="1:10" ht="15.75" thickTop="1" x14ac:dyDescent="0.25"/>
    <row r="29" spans="1:10" ht="15.75" thickBot="1" x14ac:dyDescent="0.3">
      <c r="A29" s="17" t="s">
        <v>103</v>
      </c>
    </row>
    <row r="30" spans="1:10" ht="16.5" thickTop="1" thickBot="1" x14ac:dyDescent="0.3">
      <c r="A30" s="9" t="s">
        <v>97</v>
      </c>
      <c r="B30" s="19" t="str">
        <f>IF($B$3=1,Tradução!C7,Tradução!D7)</f>
        <v>Pending plans</v>
      </c>
    </row>
    <row r="31" spans="1:10" ht="16.5" thickTop="1" thickBot="1" x14ac:dyDescent="0.3">
      <c r="A31" s="9" t="s">
        <v>99</v>
      </c>
      <c r="B31" s="21">
        <f ca="1">COUNTIFS(base!Q:Q,controles!H3,base!R:R,controles!H4)</f>
        <v>0</v>
      </c>
      <c r="C31" s="20" t="s">
        <v>102</v>
      </c>
    </row>
    <row r="32" spans="1:10" ht="16.5" thickTop="1" thickBot="1" x14ac:dyDescent="0.3">
      <c r="A32" s="9" t="s">
        <v>100</v>
      </c>
      <c r="B32" s="21">
        <f ca="1">COUNTIFS(base!R:R,controles!H4)</f>
        <v>1</v>
      </c>
      <c r="C32" s="20" t="s">
        <v>101</v>
      </c>
    </row>
    <row r="33" spans="1:13" ht="15.75" thickTop="1" x14ac:dyDescent="0.25"/>
    <row r="34" spans="1:13" ht="15.75" thickBot="1" x14ac:dyDescent="0.3">
      <c r="A34" s="17" t="s">
        <v>107</v>
      </c>
    </row>
    <row r="35" spans="1:13" ht="16.5" thickTop="1" thickBot="1" x14ac:dyDescent="0.3">
      <c r="A35" s="9" t="s">
        <v>97</v>
      </c>
      <c r="B35" s="19" t="str">
        <f>IF($B$3=1,Tradução!C8,Tradução!D8)</f>
        <v>Status</v>
      </c>
    </row>
    <row r="36" spans="1:13" ht="16.5" thickTop="1" thickBot="1" x14ac:dyDescent="0.3">
      <c r="A36" s="9" t="s">
        <v>99</v>
      </c>
      <c r="B36" s="25">
        <f ca="1">IFERROR(IF(H36=1,B26/(B26+B31),B27/(B32+B27)),"-")</f>
        <v>0.8</v>
      </c>
      <c r="C36" s="26">
        <f ca="1">1-B36</f>
        <v>0.19999999999999996</v>
      </c>
      <c r="E36" s="9" t="s">
        <v>201</v>
      </c>
      <c r="F36" s="21" t="str">
        <f>IF($B$3=1,Tradução!C20,Tradução!D20)</f>
        <v>In the month</v>
      </c>
      <c r="H36" s="63">
        <v>2</v>
      </c>
    </row>
    <row r="37" spans="1:13" ht="16.5" thickTop="1" thickBot="1" x14ac:dyDescent="0.3">
      <c r="A37" s="9" t="s">
        <v>100</v>
      </c>
      <c r="B37" s="25" t="str">
        <f>IF($B$3=1,Tradução!C10,Tradução!D10)</f>
        <v>Closed</v>
      </c>
      <c r="E37" s="9" t="s">
        <v>202</v>
      </c>
      <c r="F37" s="21" t="str">
        <f>IF($B$3=1,Tradução!C21,Tradução!D21)</f>
        <v>in the year</v>
      </c>
      <c r="H37" s="63" t="s">
        <v>203</v>
      </c>
    </row>
    <row r="38" spans="1:13" ht="15.75" thickTop="1" x14ac:dyDescent="0.25">
      <c r="A38" s="17"/>
    </row>
    <row r="39" spans="1:13" x14ac:dyDescent="0.25">
      <c r="A39" s="17"/>
    </row>
    <row r="40" spans="1:13" ht="15.75" thickBot="1" x14ac:dyDescent="0.3">
      <c r="A40" s="17" t="s">
        <v>110</v>
      </c>
      <c r="B40" s="65">
        <v>1</v>
      </c>
      <c r="C40" s="65">
        <v>2</v>
      </c>
      <c r="D40" s="65">
        <v>3</v>
      </c>
      <c r="E40" s="65">
        <v>4</v>
      </c>
      <c r="F40" s="65">
        <v>5</v>
      </c>
      <c r="G40" s="65">
        <v>6</v>
      </c>
      <c r="H40" s="65">
        <v>7</v>
      </c>
      <c r="I40" s="65">
        <v>8</v>
      </c>
      <c r="J40" s="65">
        <v>9</v>
      </c>
      <c r="K40" s="65">
        <v>10</v>
      </c>
      <c r="L40" s="65">
        <v>11</v>
      </c>
      <c r="M40" s="65">
        <v>12</v>
      </c>
    </row>
    <row r="41" spans="1:13" ht="16.5" thickTop="1" thickBot="1" x14ac:dyDescent="0.3">
      <c r="A41" s="9" t="s">
        <v>97</v>
      </c>
      <c r="B41" s="22" t="str">
        <f>IF($B$3=1,Tradução!C9,Tradução!D9)</f>
        <v>Plans  in the year ( based on opening date)</v>
      </c>
    </row>
    <row r="42" spans="1:13" ht="16.5" thickTop="1" thickBot="1" x14ac:dyDescent="0.3">
      <c r="A42" s="4" t="s">
        <v>108</v>
      </c>
      <c r="B42" s="24" t="str">
        <f>IF($B$3=1,Tradução!$G$3,Tradução!$H$3)</f>
        <v>JAN</v>
      </c>
      <c r="C42" s="24" t="str">
        <f>IF($B$3=1,Tradução!$G$4,Tradução!$H$4)</f>
        <v>FEB</v>
      </c>
      <c r="D42" s="24" t="str">
        <f>IF($B$3=1,Tradução!$G$5,Tradução!$H$5)</f>
        <v>MAR</v>
      </c>
      <c r="E42" s="24" t="str">
        <f>IF($B$3=1,Tradução!$G$6,Tradução!$H$6)</f>
        <v>APR</v>
      </c>
      <c r="F42" s="24" t="str">
        <f>IF($B$3=1,Tradução!$G$7,Tradução!$H$7)</f>
        <v>MAY</v>
      </c>
      <c r="G42" s="24" t="str">
        <f>IF($B$3=1,Tradução!$G$8,Tradução!$H$8)</f>
        <v>JUN</v>
      </c>
      <c r="H42" s="24" t="str">
        <f>IF($B$3=1,Tradução!$G$9,Tradução!$H$9)</f>
        <v>JUL</v>
      </c>
      <c r="I42" s="24" t="str">
        <f>IF($B$3=1,Tradução!$G$10,Tradução!$H$10)</f>
        <v>AUG</v>
      </c>
      <c r="J42" s="24" t="str">
        <f>IF($B$3=1,Tradução!$G$11,Tradução!$H$11)</f>
        <v>SEP</v>
      </c>
      <c r="K42" s="24" t="str">
        <f>IF($B$3=1,Tradução!$G$12,Tradução!$H$12)</f>
        <v>OCT</v>
      </c>
      <c r="L42" s="24" t="str">
        <f>IF($B$3=1,Tradução!$G$13,Tradução!$H$13)</f>
        <v>NOV</v>
      </c>
      <c r="M42" s="24" t="str">
        <f>IF($B$3=1,Tradução!$G$14,Tradução!$H$14)</f>
        <v>DEC</v>
      </c>
    </row>
    <row r="43" spans="1:13" ht="15.75" thickBot="1" x14ac:dyDescent="0.3">
      <c r="A43" s="4" t="str">
        <f>IF($B$3=1,Tradução!C10,Tradução!D10)</f>
        <v>Closed</v>
      </c>
      <c r="B43" s="23">
        <f ca="1">COUNTIFS(base!$O:$O,B40,base!$P:$P,controles!$H$4)</f>
        <v>0</v>
      </c>
      <c r="C43" s="23">
        <f ca="1">COUNTIFS(base!$O:$O,C40,base!$P:$P,controles!$H$4)</f>
        <v>0</v>
      </c>
      <c r="D43" s="23">
        <f ca="1">COUNTIFS(base!$O:$O,D40,base!$P:$P,controles!$H$4)</f>
        <v>0</v>
      </c>
      <c r="E43" s="23">
        <f ca="1">COUNTIFS(base!$O:$O,E40,base!$P:$P,controles!$H$4)</f>
        <v>0</v>
      </c>
      <c r="F43" s="23">
        <f ca="1">COUNTIFS(base!$O:$O,F40,base!$P:$P,controles!$H$4)</f>
        <v>0</v>
      </c>
      <c r="G43" s="23">
        <f ca="1">COUNTIFS(base!$O:$O,G40,base!$P:$P,controles!$H$4)</f>
        <v>0</v>
      </c>
      <c r="H43" s="23">
        <f ca="1">COUNTIFS(base!$O:$O,H40,base!$P:$P,controles!$H$4)</f>
        <v>0</v>
      </c>
      <c r="I43" s="23">
        <f ca="1">COUNTIFS(base!$O:$O,I40,base!$P:$P,controles!$H$4)</f>
        <v>0</v>
      </c>
      <c r="J43" s="23">
        <f ca="1">COUNTIFS(base!$O:$O,J40,base!$P:$P,controles!$H$4)</f>
        <v>0</v>
      </c>
      <c r="K43" s="23">
        <f ca="1">COUNTIFS(base!$O:$O,K40,base!$P:$P,controles!$H$4)</f>
        <v>1</v>
      </c>
      <c r="L43" s="23">
        <f ca="1">COUNTIFS(base!$O:$O,L40,base!$P:$P,controles!$H$4)</f>
        <v>1</v>
      </c>
      <c r="M43" s="23">
        <f ca="1">COUNTIFS(base!$O:$O,M40,base!$P:$P,controles!$H$4)</f>
        <v>2</v>
      </c>
    </row>
    <row r="44" spans="1:13" ht="15.75" thickBot="1" x14ac:dyDescent="0.3">
      <c r="A44" s="4" t="str">
        <f>IF($B$3=1,Tradução!C11,Tradução!D11)</f>
        <v xml:space="preserve">Pending </v>
      </c>
      <c r="B44" s="23">
        <f ca="1">COUNTIFS(base!$Q:$Q,B40,base!$R:$R,controles!$H$4)</f>
        <v>0</v>
      </c>
      <c r="C44" s="23">
        <f ca="1">COUNTIFS(base!$Q:$Q,C40,base!$R:$R,controles!$H$4)</f>
        <v>0</v>
      </c>
      <c r="D44" s="23">
        <f ca="1">COUNTIFS(base!$Q:$Q,D40,base!$R:$R,controles!$H$4)</f>
        <v>0</v>
      </c>
      <c r="E44" s="23">
        <f ca="1">COUNTIFS(base!$Q:$Q,E40,base!$R:$R,controles!$H$4)</f>
        <v>0</v>
      </c>
      <c r="F44" s="23">
        <f ca="1">COUNTIFS(base!$Q:$Q,F40,base!$R:$R,controles!$H$4)</f>
        <v>0</v>
      </c>
      <c r="G44" s="23">
        <f ca="1">COUNTIFS(base!$Q:$Q,G40,base!$R:$R,controles!$H$4)</f>
        <v>0</v>
      </c>
      <c r="H44" s="23">
        <f ca="1">COUNTIFS(base!$Q:$Q,H40,base!$R:$R,controles!$H$4)</f>
        <v>0</v>
      </c>
      <c r="I44" s="23">
        <f ca="1">COUNTIFS(base!$Q:$Q,I40,base!$R:$R,controles!$H$4)</f>
        <v>0</v>
      </c>
      <c r="J44" s="23">
        <f ca="1">COUNTIFS(base!$Q:$Q,J40,base!$R:$R,controles!$H$4)</f>
        <v>0</v>
      </c>
      <c r="K44" s="23">
        <f ca="1">COUNTIFS(base!$Q:$Q,K40,base!$R:$R,controles!$H$4)</f>
        <v>1</v>
      </c>
      <c r="L44" s="23">
        <f ca="1">COUNTIFS(base!$Q:$Q,L40,base!$R:$R,controles!$H$4)</f>
        <v>0</v>
      </c>
      <c r="M44" s="23">
        <f ca="1">COUNTIFS(base!$Q:$Q,M40,base!$R:$R,controles!$H$4)</f>
        <v>0</v>
      </c>
    </row>
    <row r="45" spans="1:13" x14ac:dyDescent="0.25">
      <c r="A45" s="4"/>
    </row>
    <row r="46" spans="1:13" x14ac:dyDescent="0.25">
      <c r="A46" s="4"/>
    </row>
    <row r="47" spans="1:13" ht="15.75" thickBot="1" x14ac:dyDescent="0.3">
      <c r="A47" s="17" t="s">
        <v>111</v>
      </c>
    </row>
    <row r="48" spans="1:13" ht="16.5" thickTop="1" thickBot="1" x14ac:dyDescent="0.3">
      <c r="A48" s="9" t="s">
        <v>97</v>
      </c>
      <c r="B48" s="22" t="str">
        <f>IF($B$3=1,Tradução!C19,Tradução!D19)</f>
        <v>Total Amount Finished Plans</v>
      </c>
    </row>
    <row r="49" spans="1:14" ht="16.5" thickTop="1" thickBot="1" x14ac:dyDescent="0.3">
      <c r="A49" s="4" t="s">
        <v>108</v>
      </c>
      <c r="B49" s="24" t="str">
        <f>Tradução!K3</f>
        <v>J</v>
      </c>
      <c r="C49" s="24" t="str">
        <f>Tradução!K4</f>
        <v>F</v>
      </c>
      <c r="D49" s="24" t="str">
        <f>Tradução!K5</f>
        <v>M</v>
      </c>
      <c r="E49" s="24" t="str">
        <f>Tradução!K6</f>
        <v>A</v>
      </c>
      <c r="F49" s="24" t="str">
        <f>Tradução!K7</f>
        <v>M</v>
      </c>
      <c r="G49" s="24" t="str">
        <f>Tradução!K8</f>
        <v>J</v>
      </c>
      <c r="H49" s="24" t="str">
        <f>Tradução!K9</f>
        <v>J</v>
      </c>
      <c r="I49" s="24" t="str">
        <f>Tradução!K10</f>
        <v>A</v>
      </c>
      <c r="J49" s="24" t="str">
        <f>Tradução!K11</f>
        <v>S</v>
      </c>
      <c r="K49" s="24" t="str">
        <f>Tradução!K12</f>
        <v>O</v>
      </c>
      <c r="L49" s="24" t="str">
        <f>Tradução!K13</f>
        <v>N</v>
      </c>
      <c r="M49" s="24" t="str">
        <f>Tradução!K14</f>
        <v>D</v>
      </c>
      <c r="N49" s="24" t="str">
        <f>IF($B$3=1,Tradução!C12,Tradução!D12)</f>
        <v>Total</v>
      </c>
    </row>
    <row r="50" spans="1:14" ht="15.75" thickBot="1" x14ac:dyDescent="0.3">
      <c r="A50" s="4" t="s">
        <v>109</v>
      </c>
      <c r="B50" s="27">
        <f ca="1">SUMIFS(base!$L:$L,base!$O:$O,B40,base!$P:$P,controles!$H$4)</f>
        <v>0</v>
      </c>
      <c r="C50" s="27">
        <f ca="1">SUMIFS(base!$L:$L,base!$O:$O,C40,base!$P:$P,controles!$H$4)</f>
        <v>0</v>
      </c>
      <c r="D50" s="27">
        <f ca="1">SUMIFS(base!$L:$L,base!$O:$O,D40,base!$P:$P,controles!$H$4)</f>
        <v>0</v>
      </c>
      <c r="E50" s="27">
        <f ca="1">SUMIFS(base!$L:$L,base!$O:$O,E40,base!$P:$P,controles!$H$4)</f>
        <v>0</v>
      </c>
      <c r="F50" s="27">
        <f ca="1">SUMIFS(base!$L:$L,base!$O:$O,F40,base!$P:$P,controles!$H$4)</f>
        <v>0</v>
      </c>
      <c r="G50" s="27">
        <f ca="1">SUMIFS(base!$L:$L,base!$O:$O,G40,base!$P:$P,controles!$H$4)</f>
        <v>0</v>
      </c>
      <c r="H50" s="27">
        <f ca="1">SUMIFS(base!$L:$L,base!$O:$O,H40,base!$P:$P,controles!$H$4)</f>
        <v>0</v>
      </c>
      <c r="I50" s="27">
        <f ca="1">SUMIFS(base!$L:$L,base!$O:$O,I40,base!$P:$P,controles!$H$4)</f>
        <v>0</v>
      </c>
      <c r="J50" s="27">
        <f ca="1">SUMIFS(base!$L:$L,base!$O:$O,J40,base!$P:$P,controles!$H$4)</f>
        <v>0</v>
      </c>
      <c r="K50" s="27">
        <f ca="1">SUMIFS(base!$L:$L,base!$O:$O,K40,base!$P:$P,controles!$H$4)</f>
        <v>1500</v>
      </c>
      <c r="L50" s="27">
        <f ca="1">SUMIFS(base!$L:$L,base!$O:$O,L40,base!$P:$P,controles!$H$4)</f>
        <v>200</v>
      </c>
      <c r="M50" s="27">
        <f ca="1">SUMIFS(base!$L:$L,base!$O:$O,M40,base!$P:$P,controles!$H$4)</f>
        <v>800</v>
      </c>
      <c r="N50" s="27">
        <f ca="1">SUM(B50:M50)</f>
        <v>2500</v>
      </c>
    </row>
    <row r="53" spans="1:14" ht="15.75" thickBot="1" x14ac:dyDescent="0.3">
      <c r="A53" s="17" t="s">
        <v>250</v>
      </c>
    </row>
    <row r="54" spans="1:14" ht="15.75" thickTop="1" x14ac:dyDescent="0.25">
      <c r="A54" s="9" t="s">
        <v>97</v>
      </c>
      <c r="B54" s="22" t="str">
        <f>IF($B$3=1,Tradução!C22,Tradução!D22)</f>
        <v>tutorial</v>
      </c>
    </row>
    <row r="59" spans="1:14" x14ac:dyDescent="0.25"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</row>
    <row r="60" spans="1:14" x14ac:dyDescent="0.25"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</row>
  </sheetData>
  <phoneticPr fontId="4" type="noConversion"/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52F41-20A9-4B65-9650-976104AC404F}">
  <sheetPr codeName="Planilha3" filterMode="1"/>
  <dimension ref="B4:R211"/>
  <sheetViews>
    <sheetView zoomScale="110" zoomScaleNormal="110" workbookViewId="0">
      <pane ySplit="3" topLeftCell="A4" activePane="bottomLeft" state="frozen"/>
      <selection pane="bottomLeft" activeCell="H214" sqref="H214"/>
    </sheetView>
  </sheetViews>
  <sheetFormatPr defaultRowHeight="15" x14ac:dyDescent="0.25"/>
  <cols>
    <col min="1" max="1" width="3.140625" style="1" customWidth="1"/>
    <col min="2" max="2" width="20.28515625" style="3" customWidth="1"/>
    <col min="3" max="4" width="27.85546875" style="3" customWidth="1"/>
    <col min="5" max="5" width="16.85546875" style="3" customWidth="1"/>
    <col min="6" max="6" width="16.85546875" style="43" customWidth="1"/>
    <col min="7" max="7" width="16.85546875" style="44" customWidth="1"/>
    <col min="8" max="9" width="13.85546875" style="43" customWidth="1"/>
    <col min="10" max="10" width="16.85546875" style="3" customWidth="1"/>
    <col min="11" max="11" width="14.7109375" style="3" customWidth="1"/>
    <col min="12" max="12" width="12.140625" style="45" customWidth="1"/>
    <col min="13" max="13" width="14.7109375" style="3" customWidth="1"/>
    <col min="14" max="14" width="9.140625" style="1"/>
    <col min="15" max="16" width="9.140625" style="57"/>
    <col min="17" max="17" width="9.140625" style="56"/>
    <col min="18" max="16384" width="9.140625" style="1"/>
  </cols>
  <sheetData>
    <row r="4" spans="2:18" s="3" customFormat="1" ht="19.5" customHeight="1" x14ac:dyDescent="0.25">
      <c r="B4" s="29" t="s">
        <v>0</v>
      </c>
      <c r="C4" s="29" t="s">
        <v>1</v>
      </c>
      <c r="D4" s="29" t="s">
        <v>2</v>
      </c>
      <c r="E4" s="29" t="s">
        <v>3</v>
      </c>
      <c r="F4" s="66" t="s">
        <v>4</v>
      </c>
      <c r="G4" s="67"/>
      <c r="H4" s="67"/>
      <c r="I4" s="68"/>
      <c r="J4" s="29" t="s">
        <v>5</v>
      </c>
      <c r="K4" s="29" t="s">
        <v>14</v>
      </c>
      <c r="L4" s="37" t="s">
        <v>16</v>
      </c>
      <c r="M4" s="30" t="s">
        <v>15</v>
      </c>
      <c r="O4" s="57"/>
      <c r="P4" s="57"/>
      <c r="Q4" s="55"/>
    </row>
    <row r="5" spans="2:18" s="39" customFormat="1" ht="17.25" customHeight="1" x14ac:dyDescent="0.25">
      <c r="B5" s="31" t="s">
        <v>115</v>
      </c>
      <c r="C5" s="31" t="s">
        <v>6</v>
      </c>
      <c r="D5" s="31" t="s">
        <v>7</v>
      </c>
      <c r="E5" s="33" t="s">
        <v>8</v>
      </c>
      <c r="F5" s="34" t="s">
        <v>9</v>
      </c>
      <c r="G5" s="35" t="s">
        <v>10</v>
      </c>
      <c r="H5" s="36" t="s">
        <v>11</v>
      </c>
      <c r="I5" s="34" t="s">
        <v>12</v>
      </c>
      <c r="J5" s="33" t="s">
        <v>13</v>
      </c>
      <c r="K5" s="33" t="s">
        <v>113</v>
      </c>
      <c r="L5" s="38" t="s">
        <v>114</v>
      </c>
      <c r="M5" s="32"/>
      <c r="O5" s="62" t="s">
        <v>204</v>
      </c>
      <c r="P5" s="62"/>
      <c r="Q5" s="62" t="s">
        <v>200</v>
      </c>
      <c r="R5" s="62"/>
    </row>
    <row r="6" spans="2:18" ht="32.25" customHeight="1" x14ac:dyDescent="0.25">
      <c r="B6" s="46" t="s">
        <v>130</v>
      </c>
      <c r="C6" s="46" t="s">
        <v>131</v>
      </c>
      <c r="D6" s="46" t="s">
        <v>136</v>
      </c>
      <c r="E6" s="46" t="s">
        <v>139</v>
      </c>
      <c r="F6" s="47">
        <v>44470</v>
      </c>
      <c r="G6" s="48">
        <v>15</v>
      </c>
      <c r="H6" s="47">
        <f>F6+G6</f>
        <v>44485</v>
      </c>
      <c r="I6" s="47">
        <f>H6-5</f>
        <v>44480</v>
      </c>
      <c r="J6" s="46" t="s">
        <v>162</v>
      </c>
      <c r="K6" s="46" t="s">
        <v>166</v>
      </c>
      <c r="L6" s="49">
        <v>1500</v>
      </c>
      <c r="M6" s="42" t="str">
        <f>IF(F6="","",IF(AND(H6&lt;&gt;"",I6=""),IF(controles!$B$3=1,Tradução!$C$13,Tradução!$D$13),IF(controles!$B$3=1,Tradução!$C$14,Tradução!$D$14)))</f>
        <v>Closed</v>
      </c>
      <c r="O6" s="57">
        <f>IF(I6="","",MONTH(I6))</f>
        <v>10</v>
      </c>
      <c r="P6" s="57">
        <f>IF(I6="","",YEAR(I6))</f>
        <v>2021</v>
      </c>
      <c r="Q6" s="57" t="str">
        <f>IF(H6="","",IF(I6&lt;&gt;"","",MONTH(H6)))</f>
        <v/>
      </c>
      <c r="R6" s="57" t="str">
        <f>IF(H6="","",IF(I6&lt;&gt;"","",YEAR(H6)))</f>
        <v/>
      </c>
    </row>
    <row r="7" spans="2:18" ht="32.25" customHeight="1" x14ac:dyDescent="0.25">
      <c r="B7" s="46" t="s">
        <v>134</v>
      </c>
      <c r="C7" s="46" t="s">
        <v>132</v>
      </c>
      <c r="D7" s="46" t="s">
        <v>137</v>
      </c>
      <c r="E7" s="46" t="s">
        <v>140</v>
      </c>
      <c r="F7" s="47">
        <f>F6+15</f>
        <v>44485</v>
      </c>
      <c r="G7" s="48">
        <v>10</v>
      </c>
      <c r="H7" s="47">
        <f t="shared" ref="H7:H19" si="0">F7+G7</f>
        <v>44495</v>
      </c>
      <c r="I7" s="47"/>
      <c r="J7" s="46" t="s">
        <v>163</v>
      </c>
      <c r="K7" s="46" t="s">
        <v>167</v>
      </c>
      <c r="L7" s="49">
        <v>600</v>
      </c>
      <c r="M7" s="42" t="str">
        <f>IF(F7="","",IF(AND(H7&lt;&gt;"",I7=""),IF(controles!$B$3=1,Tradução!$C$13,Tradução!$D$13),IF(controles!$B$3=1,Tradução!$C$14,Tradução!$D$14)))</f>
        <v>Open</v>
      </c>
      <c r="O7" s="57" t="str">
        <f t="shared" ref="O7:O70" si="1">IF(I7="","",MONTH(I7))</f>
        <v/>
      </c>
      <c r="P7" s="57" t="str">
        <f t="shared" ref="P7:P70" si="2">IF(I7="","",YEAR(I7))</f>
        <v/>
      </c>
      <c r="Q7" s="57">
        <f t="shared" ref="Q7:Q70" si="3">IF(H7="","",IF(I7&lt;&gt;"","",MONTH(H7)))</f>
        <v>10</v>
      </c>
      <c r="R7" s="57">
        <f t="shared" ref="R7:R70" si="4">IF(H7="","",IF(I7&lt;&gt;"","",YEAR(H7)))</f>
        <v>2021</v>
      </c>
    </row>
    <row r="8" spans="2:18" ht="32.25" customHeight="1" x14ac:dyDescent="0.25">
      <c r="B8" s="46" t="s">
        <v>135</v>
      </c>
      <c r="C8" s="46" t="s">
        <v>133</v>
      </c>
      <c r="D8" s="46" t="s">
        <v>138</v>
      </c>
      <c r="E8" s="46" t="s">
        <v>141</v>
      </c>
      <c r="F8" s="47">
        <f t="shared" ref="F8:F17" si="5">F7+15</f>
        <v>44500</v>
      </c>
      <c r="G8" s="48">
        <v>15</v>
      </c>
      <c r="H8" s="47">
        <f t="shared" si="0"/>
        <v>44515</v>
      </c>
      <c r="I8" s="47">
        <f>H8-7</f>
        <v>44508</v>
      </c>
      <c r="J8" s="46" t="s">
        <v>162</v>
      </c>
      <c r="K8" s="46" t="s">
        <v>168</v>
      </c>
      <c r="L8" s="49">
        <v>200</v>
      </c>
      <c r="M8" s="42" t="str">
        <f>IF(F8="","",IF(AND(H8&lt;&gt;"",I8=""),IF(controles!$B$3=1,Tradução!$C$13,Tradução!$D$13),IF(controles!$B$3=1,Tradução!$C$14,Tradução!$D$14)))</f>
        <v>Closed</v>
      </c>
      <c r="O8" s="57">
        <f t="shared" si="1"/>
        <v>11</v>
      </c>
      <c r="P8" s="57">
        <f t="shared" si="2"/>
        <v>2021</v>
      </c>
      <c r="Q8" s="57" t="str">
        <f t="shared" si="3"/>
        <v/>
      </c>
      <c r="R8" s="57" t="str">
        <f t="shared" si="4"/>
        <v/>
      </c>
    </row>
    <row r="9" spans="2:18" ht="32.25" customHeight="1" x14ac:dyDescent="0.25">
      <c r="B9" s="46" t="s">
        <v>142</v>
      </c>
      <c r="C9" s="46" t="s">
        <v>143</v>
      </c>
      <c r="D9" s="46" t="s">
        <v>144</v>
      </c>
      <c r="E9" s="46" t="s">
        <v>157</v>
      </c>
      <c r="F9" s="47">
        <f t="shared" si="5"/>
        <v>44515</v>
      </c>
      <c r="G9" s="48">
        <v>13</v>
      </c>
      <c r="H9" s="47">
        <f t="shared" si="0"/>
        <v>44528</v>
      </c>
      <c r="I9" s="47">
        <f>H9+25</f>
        <v>44553</v>
      </c>
      <c r="J9" s="46" t="s">
        <v>162</v>
      </c>
      <c r="K9" s="46" t="s">
        <v>169</v>
      </c>
      <c r="L9" s="49">
        <v>300</v>
      </c>
      <c r="M9" s="42" t="str">
        <f>IF(F9="","",IF(AND(H9&lt;&gt;"",I9=""),IF(controles!$B$3=1,Tradução!$C$13,Tradução!$D$13),IF(controles!$B$3=1,Tradução!$C$14,Tradução!$D$14)))</f>
        <v>Closed</v>
      </c>
      <c r="O9" s="57">
        <f t="shared" si="1"/>
        <v>12</v>
      </c>
      <c r="P9" s="57">
        <f t="shared" si="2"/>
        <v>2021</v>
      </c>
      <c r="Q9" s="57" t="str">
        <f t="shared" si="3"/>
        <v/>
      </c>
      <c r="R9" s="57" t="str">
        <f t="shared" si="4"/>
        <v/>
      </c>
    </row>
    <row r="10" spans="2:18" ht="32.25" customHeight="1" x14ac:dyDescent="0.25">
      <c r="B10" s="46" t="s">
        <v>145</v>
      </c>
      <c r="C10" s="46" t="s">
        <v>146</v>
      </c>
      <c r="D10" s="46" t="s">
        <v>147</v>
      </c>
      <c r="E10" s="46" t="s">
        <v>158</v>
      </c>
      <c r="F10" s="47">
        <f t="shared" si="5"/>
        <v>44530</v>
      </c>
      <c r="G10" s="48">
        <v>5</v>
      </c>
      <c r="H10" s="47">
        <f t="shared" si="0"/>
        <v>44535</v>
      </c>
      <c r="I10" s="47">
        <f>H10+2</f>
        <v>44537</v>
      </c>
      <c r="J10" s="46" t="s">
        <v>162</v>
      </c>
      <c r="K10" s="46" t="s">
        <v>170</v>
      </c>
      <c r="L10" s="49">
        <v>500</v>
      </c>
      <c r="M10" s="42" t="str">
        <f>IF(F10="","",IF(AND(H10&lt;&gt;"",I10=""),IF(controles!$B$3=1,Tradução!$C$13,Tradução!$D$13),IF(controles!$B$3=1,Tradução!$C$14,Tradução!$D$14)))</f>
        <v>Closed</v>
      </c>
      <c r="O10" s="57">
        <f t="shared" si="1"/>
        <v>12</v>
      </c>
      <c r="P10" s="57">
        <f t="shared" si="2"/>
        <v>2021</v>
      </c>
      <c r="Q10" s="57" t="str">
        <f t="shared" si="3"/>
        <v/>
      </c>
      <c r="R10" s="57" t="str">
        <f t="shared" si="4"/>
        <v/>
      </c>
    </row>
    <row r="11" spans="2:18" ht="32.25" hidden="1" customHeight="1" x14ac:dyDescent="0.25">
      <c r="B11" s="46" t="s">
        <v>148</v>
      </c>
      <c r="C11" s="46" t="s">
        <v>149</v>
      </c>
      <c r="D11" s="46" t="s">
        <v>150</v>
      </c>
      <c r="E11" s="46" t="s">
        <v>161</v>
      </c>
      <c r="F11" s="47">
        <f t="shared" si="5"/>
        <v>44545</v>
      </c>
      <c r="G11" s="48">
        <v>30</v>
      </c>
      <c r="H11" s="47">
        <f t="shared" si="0"/>
        <v>44575</v>
      </c>
      <c r="I11" s="47">
        <f>H11+10</f>
        <v>44585</v>
      </c>
      <c r="J11" s="46" t="s">
        <v>164</v>
      </c>
      <c r="K11" s="46" t="s">
        <v>171</v>
      </c>
      <c r="L11" s="49">
        <v>800</v>
      </c>
      <c r="M11" s="42" t="str">
        <f>IF(F11="","",IF(AND(H11&lt;&gt;"",I11=""),IF(controles!$B$3=1,Tradução!$C$13,Tradução!$D$13),IF(controles!$B$3=1,Tradução!$C$14,Tradução!$D$14)))</f>
        <v>Closed</v>
      </c>
      <c r="O11" s="57">
        <f t="shared" si="1"/>
        <v>1</v>
      </c>
      <c r="P11" s="57">
        <f t="shared" si="2"/>
        <v>2022</v>
      </c>
      <c r="Q11" s="57" t="str">
        <f t="shared" si="3"/>
        <v/>
      </c>
      <c r="R11" s="57" t="str">
        <f t="shared" si="4"/>
        <v/>
      </c>
    </row>
    <row r="12" spans="2:18" ht="32.25" hidden="1" customHeight="1" x14ac:dyDescent="0.25">
      <c r="B12" s="46" t="s">
        <v>151</v>
      </c>
      <c r="C12" s="46" t="s">
        <v>152</v>
      </c>
      <c r="D12" s="46" t="s">
        <v>153</v>
      </c>
      <c r="E12" s="46" t="s">
        <v>159</v>
      </c>
      <c r="F12" s="47">
        <f t="shared" si="5"/>
        <v>44560</v>
      </c>
      <c r="G12" s="48">
        <v>60</v>
      </c>
      <c r="H12" s="47">
        <f t="shared" si="0"/>
        <v>44620</v>
      </c>
      <c r="I12" s="47">
        <f>H12+15</f>
        <v>44635</v>
      </c>
      <c r="J12" s="46" t="s">
        <v>165</v>
      </c>
      <c r="K12" s="46" t="s">
        <v>172</v>
      </c>
      <c r="L12" s="49">
        <v>1200</v>
      </c>
      <c r="M12" s="42" t="str">
        <f>IF(F12="","",IF(AND(H12&lt;&gt;"",I12=""),IF(controles!$B$3=1,Tradução!$C$13,Tradução!$D$13),IF(controles!$B$3=1,Tradução!$C$14,Tradução!$D$14)))</f>
        <v>Closed</v>
      </c>
      <c r="O12" s="57">
        <f t="shared" si="1"/>
        <v>3</v>
      </c>
      <c r="P12" s="57">
        <f t="shared" si="2"/>
        <v>2022</v>
      </c>
      <c r="Q12" s="57" t="str">
        <f t="shared" si="3"/>
        <v/>
      </c>
      <c r="R12" s="57" t="str">
        <f t="shared" si="4"/>
        <v/>
      </c>
    </row>
    <row r="13" spans="2:18" ht="32.25" hidden="1" customHeight="1" x14ac:dyDescent="0.25">
      <c r="B13" s="46" t="s">
        <v>154</v>
      </c>
      <c r="C13" s="46" t="s">
        <v>155</v>
      </c>
      <c r="D13" s="46" t="s">
        <v>156</v>
      </c>
      <c r="E13" s="46" t="s">
        <v>160</v>
      </c>
      <c r="F13" s="47">
        <f t="shared" si="5"/>
        <v>44575</v>
      </c>
      <c r="G13" s="48">
        <v>50</v>
      </c>
      <c r="H13" s="47">
        <f t="shared" si="0"/>
        <v>44625</v>
      </c>
      <c r="I13" s="47">
        <f>H13-5</f>
        <v>44620</v>
      </c>
      <c r="J13" s="46" t="s">
        <v>165</v>
      </c>
      <c r="K13" s="46" t="s">
        <v>173</v>
      </c>
      <c r="L13" s="49">
        <v>15000</v>
      </c>
      <c r="M13" s="42" t="str">
        <f>IF(F13="","",IF(AND(H13&lt;&gt;"",I13=""),IF(controles!$B$3=1,Tradução!$C$13,Tradução!$D$13),IF(controles!$B$3=1,Tradução!$C$14,Tradução!$D$14)))</f>
        <v>Closed</v>
      </c>
      <c r="O13" s="57">
        <f t="shared" si="1"/>
        <v>2</v>
      </c>
      <c r="P13" s="57">
        <f t="shared" si="2"/>
        <v>2022</v>
      </c>
      <c r="Q13" s="57" t="str">
        <f t="shared" si="3"/>
        <v/>
      </c>
      <c r="R13" s="57" t="str">
        <f t="shared" si="4"/>
        <v/>
      </c>
    </row>
    <row r="14" spans="2:18" ht="32.25" hidden="1" customHeight="1" x14ac:dyDescent="0.25">
      <c r="B14" s="46" t="s">
        <v>205</v>
      </c>
      <c r="C14" s="46" t="s">
        <v>177</v>
      </c>
      <c r="D14" s="46" t="s">
        <v>178</v>
      </c>
      <c r="E14" s="46" t="s">
        <v>191</v>
      </c>
      <c r="F14" s="47">
        <f t="shared" si="5"/>
        <v>44590</v>
      </c>
      <c r="G14" s="48">
        <v>30</v>
      </c>
      <c r="H14" s="47">
        <f t="shared" si="0"/>
        <v>44620</v>
      </c>
      <c r="I14" s="47">
        <f>H14+35</f>
        <v>44655</v>
      </c>
      <c r="J14" s="46" t="s">
        <v>165</v>
      </c>
      <c r="K14" s="46" t="s">
        <v>196</v>
      </c>
      <c r="L14" s="49">
        <v>600</v>
      </c>
      <c r="M14" s="42" t="str">
        <f>IF(F14="","",IF(AND(H14&lt;&gt;"",I14=""),IF(controles!$B$3=1,Tradução!$C$13,Tradução!$D$13),IF(controles!$B$3=1,Tradução!$C$14,Tradução!$D$14)))</f>
        <v>Closed</v>
      </c>
      <c r="O14" s="57">
        <f t="shared" si="1"/>
        <v>4</v>
      </c>
      <c r="P14" s="57">
        <f t="shared" si="2"/>
        <v>2022</v>
      </c>
      <c r="Q14" s="57" t="str">
        <f t="shared" si="3"/>
        <v/>
      </c>
      <c r="R14" s="57" t="str">
        <f t="shared" si="4"/>
        <v/>
      </c>
    </row>
    <row r="15" spans="2:18" ht="32.25" hidden="1" customHeight="1" x14ac:dyDescent="0.25">
      <c r="B15" s="46" t="s">
        <v>206</v>
      </c>
      <c r="C15" s="46" t="s">
        <v>179</v>
      </c>
      <c r="D15" s="46" t="s">
        <v>180</v>
      </c>
      <c r="E15" s="46" t="s">
        <v>192</v>
      </c>
      <c r="F15" s="47">
        <f t="shared" si="5"/>
        <v>44605</v>
      </c>
      <c r="G15" s="41">
        <v>20</v>
      </c>
      <c r="H15" s="40">
        <f t="shared" si="0"/>
        <v>44625</v>
      </c>
      <c r="I15" s="47">
        <f t="shared" ref="I15" si="6">H15+25</f>
        <v>44650</v>
      </c>
      <c r="J15" s="46" t="s">
        <v>162</v>
      </c>
      <c r="K15" s="46" t="s">
        <v>197</v>
      </c>
      <c r="L15" s="50">
        <v>400</v>
      </c>
      <c r="M15" s="42" t="str">
        <f>IF(F15="","",IF(AND(H15&lt;&gt;"",I15=""),IF(controles!$B$3=1,Tradução!$C$13,Tradução!$D$13),IF(controles!$B$3=1,Tradução!$C$14,Tradução!$D$14)))</f>
        <v>Closed</v>
      </c>
      <c r="O15" s="57">
        <f t="shared" si="1"/>
        <v>3</v>
      </c>
      <c r="P15" s="57">
        <f t="shared" si="2"/>
        <v>2022</v>
      </c>
      <c r="Q15" s="57" t="str">
        <f t="shared" si="3"/>
        <v/>
      </c>
      <c r="R15" s="57" t="str">
        <f t="shared" si="4"/>
        <v/>
      </c>
    </row>
    <row r="16" spans="2:18" ht="32.25" hidden="1" customHeight="1" x14ac:dyDescent="0.25">
      <c r="B16" s="46" t="s">
        <v>207</v>
      </c>
      <c r="C16" s="46" t="s">
        <v>181</v>
      </c>
      <c r="D16" s="46" t="s">
        <v>182</v>
      </c>
      <c r="E16" s="46" t="s">
        <v>193</v>
      </c>
      <c r="F16" s="47">
        <f t="shared" si="5"/>
        <v>44620</v>
      </c>
      <c r="G16" s="41">
        <v>30</v>
      </c>
      <c r="H16" s="40">
        <f t="shared" si="0"/>
        <v>44650</v>
      </c>
      <c r="I16" s="47">
        <f>H16-5</f>
        <v>44645</v>
      </c>
      <c r="J16" s="46" t="s">
        <v>162</v>
      </c>
      <c r="K16" s="46" t="s">
        <v>198</v>
      </c>
      <c r="L16" s="50">
        <v>300</v>
      </c>
      <c r="M16" s="42" t="str">
        <f>IF(F16="","",IF(AND(H16&lt;&gt;"",I16=""),IF(controles!$B$3=1,Tradução!$C$13,Tradução!$D$13),IF(controles!$B$3=1,Tradução!$C$14,Tradução!$D$14)))</f>
        <v>Closed</v>
      </c>
      <c r="O16" s="57">
        <f t="shared" si="1"/>
        <v>3</v>
      </c>
      <c r="P16" s="57">
        <f t="shared" si="2"/>
        <v>2022</v>
      </c>
      <c r="Q16" s="57" t="str">
        <f t="shared" si="3"/>
        <v/>
      </c>
      <c r="R16" s="57" t="str">
        <f t="shared" si="4"/>
        <v/>
      </c>
    </row>
    <row r="17" spans="2:18" ht="32.25" hidden="1" customHeight="1" x14ac:dyDescent="0.25">
      <c r="B17" s="46" t="s">
        <v>208</v>
      </c>
      <c r="C17" s="46" t="s">
        <v>183</v>
      </c>
      <c r="D17" s="46" t="s">
        <v>184</v>
      </c>
      <c r="E17" s="46" t="s">
        <v>194</v>
      </c>
      <c r="F17" s="47">
        <f t="shared" si="5"/>
        <v>44635</v>
      </c>
      <c r="G17" s="48">
        <v>20</v>
      </c>
      <c r="H17" s="47">
        <f t="shared" si="0"/>
        <v>44655</v>
      </c>
      <c r="I17" s="47">
        <f>H17-2</f>
        <v>44653</v>
      </c>
      <c r="J17" s="46" t="s">
        <v>162</v>
      </c>
      <c r="K17" s="46" t="s">
        <v>199</v>
      </c>
      <c r="L17" s="49">
        <v>500</v>
      </c>
      <c r="M17" s="42" t="str">
        <f>IF(F17="","",IF(AND(H17&lt;&gt;"",I17=""),IF(controles!$B$3=1,Tradução!$C$13,Tradução!$D$13),IF(controles!$B$3=1,Tradução!$C$14,Tradução!$D$14)))</f>
        <v>Closed</v>
      </c>
      <c r="O17" s="57">
        <f t="shared" si="1"/>
        <v>4</v>
      </c>
      <c r="P17" s="57">
        <f t="shared" si="2"/>
        <v>2022</v>
      </c>
      <c r="Q17" s="57" t="str">
        <f t="shared" si="3"/>
        <v/>
      </c>
      <c r="R17" s="57" t="str">
        <f t="shared" si="4"/>
        <v/>
      </c>
    </row>
    <row r="18" spans="2:18" ht="32.25" hidden="1" customHeight="1" x14ac:dyDescent="0.25">
      <c r="B18" s="46" t="s">
        <v>209</v>
      </c>
      <c r="C18" s="46" t="s">
        <v>185</v>
      </c>
      <c r="D18" s="46" t="s">
        <v>186</v>
      </c>
      <c r="E18" s="46" t="s">
        <v>195</v>
      </c>
      <c r="F18" s="47">
        <f t="shared" ref="F18:F27" si="7">F17+15</f>
        <v>44650</v>
      </c>
      <c r="G18" s="48">
        <v>5</v>
      </c>
      <c r="H18" s="47">
        <f t="shared" si="0"/>
        <v>44655</v>
      </c>
      <c r="I18" s="47">
        <f>H18-2</f>
        <v>44653</v>
      </c>
      <c r="J18" s="46"/>
      <c r="K18" s="46"/>
      <c r="L18" s="49"/>
      <c r="M18" s="42" t="str">
        <f>IF(F18="","",IF(AND(H18&lt;&gt;"",I18=""),IF(controles!$B$3=1,Tradução!$C$13,Tradução!$D$13),IF(controles!$B$3=1,Tradução!$C$14,Tradução!$D$14)))</f>
        <v>Closed</v>
      </c>
      <c r="O18" s="57">
        <f t="shared" si="1"/>
        <v>4</v>
      </c>
      <c r="P18" s="57">
        <f t="shared" si="2"/>
        <v>2022</v>
      </c>
      <c r="Q18" s="57" t="str">
        <f t="shared" si="3"/>
        <v/>
      </c>
      <c r="R18" s="57" t="str">
        <f t="shared" si="4"/>
        <v/>
      </c>
    </row>
    <row r="19" spans="2:18" ht="32.25" hidden="1" customHeight="1" x14ac:dyDescent="0.25">
      <c r="B19" s="46" t="s">
        <v>210</v>
      </c>
      <c r="C19" s="46" t="s">
        <v>187</v>
      </c>
      <c r="D19" s="46" t="s">
        <v>188</v>
      </c>
      <c r="E19" s="46" t="s">
        <v>161</v>
      </c>
      <c r="F19" s="47">
        <f t="shared" si="7"/>
        <v>44665</v>
      </c>
      <c r="G19" s="48">
        <v>30</v>
      </c>
      <c r="H19" s="47">
        <f t="shared" si="0"/>
        <v>44695</v>
      </c>
      <c r="I19" s="47"/>
      <c r="J19" s="46"/>
      <c r="K19" s="46"/>
      <c r="L19" s="49"/>
      <c r="M19" s="42" t="str">
        <f>IF(F19="","",IF(AND(H19&lt;&gt;"",I19=""),IF(controles!$B$3=1,Tradução!$C$13,Tradução!$D$13),IF(controles!$B$3=1,Tradução!$C$14,Tradução!$D$14)))</f>
        <v>Open</v>
      </c>
      <c r="O19" s="57" t="str">
        <f t="shared" si="1"/>
        <v/>
      </c>
      <c r="P19" s="57" t="str">
        <f t="shared" si="2"/>
        <v/>
      </c>
      <c r="Q19" s="57">
        <f t="shared" si="3"/>
        <v>5</v>
      </c>
      <c r="R19" s="57">
        <f t="shared" si="4"/>
        <v>2022</v>
      </c>
    </row>
    <row r="20" spans="2:18" ht="32.25" hidden="1" customHeight="1" x14ac:dyDescent="0.25">
      <c r="B20" s="46" t="s">
        <v>211</v>
      </c>
      <c r="C20" s="46" t="s">
        <v>189</v>
      </c>
      <c r="D20" s="46" t="s">
        <v>190</v>
      </c>
      <c r="E20" s="46" t="s">
        <v>140</v>
      </c>
      <c r="F20" s="47">
        <f t="shared" si="7"/>
        <v>44680</v>
      </c>
      <c r="G20" s="48">
        <v>60</v>
      </c>
      <c r="H20" s="47">
        <f t="shared" ref="H20:H27" si="8">F20+G20</f>
        <v>44740</v>
      </c>
      <c r="I20" s="47">
        <f>H20-2</f>
        <v>44738</v>
      </c>
      <c r="J20" s="46"/>
      <c r="K20" s="46"/>
      <c r="L20" s="49"/>
      <c r="M20" s="42" t="str">
        <f>IF(F20="","",IF(AND(H20&lt;&gt;"",I20=""),IF(controles!$B$3=1,Tradução!$C$13,Tradução!$D$13),IF(controles!$B$3=1,Tradução!$C$14,Tradução!$D$14)))</f>
        <v>Closed</v>
      </c>
      <c r="O20" s="57">
        <f t="shared" si="1"/>
        <v>6</v>
      </c>
      <c r="P20" s="57">
        <f t="shared" si="2"/>
        <v>2022</v>
      </c>
      <c r="Q20" s="57" t="str">
        <f t="shared" si="3"/>
        <v/>
      </c>
      <c r="R20" s="57" t="str">
        <f t="shared" si="4"/>
        <v/>
      </c>
    </row>
    <row r="21" spans="2:18" ht="32.25" hidden="1" customHeight="1" x14ac:dyDescent="0.25">
      <c r="B21" s="46" t="s">
        <v>212</v>
      </c>
      <c r="C21" s="46" t="s">
        <v>213</v>
      </c>
      <c r="D21" s="46" t="s">
        <v>226</v>
      </c>
      <c r="E21" s="46" t="s">
        <v>141</v>
      </c>
      <c r="F21" s="47">
        <f t="shared" si="7"/>
        <v>44695</v>
      </c>
      <c r="G21" s="48">
        <v>50</v>
      </c>
      <c r="H21" s="47">
        <f t="shared" si="8"/>
        <v>44745</v>
      </c>
      <c r="I21" s="47"/>
      <c r="J21" s="46"/>
      <c r="K21" s="46"/>
      <c r="L21" s="49"/>
      <c r="M21" s="42" t="str">
        <f>IF(F21="","",IF(AND(H21&lt;&gt;"",I21=""),IF(controles!$B$3=1,Tradução!$C$13,Tradução!$D$13),IF(controles!$B$3=1,Tradução!$C$14,Tradução!$D$14)))</f>
        <v>Open</v>
      </c>
      <c r="O21" s="57" t="str">
        <f t="shared" si="1"/>
        <v/>
      </c>
      <c r="P21" s="57" t="str">
        <f t="shared" si="2"/>
        <v/>
      </c>
      <c r="Q21" s="57">
        <f t="shared" si="3"/>
        <v>7</v>
      </c>
      <c r="R21" s="57">
        <f t="shared" si="4"/>
        <v>2022</v>
      </c>
    </row>
    <row r="22" spans="2:18" ht="32.25" hidden="1" customHeight="1" x14ac:dyDescent="0.25">
      <c r="B22" s="46" t="s">
        <v>214</v>
      </c>
      <c r="C22" s="46" t="s">
        <v>215</v>
      </c>
      <c r="D22" s="46" t="s">
        <v>227</v>
      </c>
      <c r="E22" s="46" t="s">
        <v>157</v>
      </c>
      <c r="F22" s="47">
        <f t="shared" si="7"/>
        <v>44710</v>
      </c>
      <c r="G22" s="48">
        <v>30</v>
      </c>
      <c r="H22" s="40">
        <f t="shared" si="8"/>
        <v>44740</v>
      </c>
      <c r="I22" s="47"/>
      <c r="J22" s="46"/>
      <c r="K22" s="46"/>
      <c r="L22" s="49"/>
      <c r="M22" s="42" t="str">
        <f>IF(F22="","",IF(AND(H22&lt;&gt;"",I22=""),IF(controles!$B$3=1,Tradução!$C$13,Tradução!$D$13),IF(controles!$B$3=1,Tradução!$C$14,Tradução!$D$14)))</f>
        <v>Open</v>
      </c>
      <c r="O22" s="57" t="str">
        <f t="shared" si="1"/>
        <v/>
      </c>
      <c r="P22" s="57" t="str">
        <f t="shared" si="2"/>
        <v/>
      </c>
      <c r="Q22" s="57">
        <f t="shared" si="3"/>
        <v>6</v>
      </c>
      <c r="R22" s="57">
        <f t="shared" si="4"/>
        <v>2022</v>
      </c>
    </row>
    <row r="23" spans="2:18" ht="32.25" hidden="1" customHeight="1" x14ac:dyDescent="0.25">
      <c r="B23" s="46" t="s">
        <v>216</v>
      </c>
      <c r="C23" s="46" t="s">
        <v>217</v>
      </c>
      <c r="D23" s="46" t="s">
        <v>228</v>
      </c>
      <c r="E23" s="46" t="s">
        <v>158</v>
      </c>
      <c r="F23" s="47">
        <f t="shared" si="7"/>
        <v>44725</v>
      </c>
      <c r="G23" s="41">
        <v>20</v>
      </c>
      <c r="H23" s="40">
        <f t="shared" si="8"/>
        <v>44745</v>
      </c>
      <c r="I23" s="47"/>
      <c r="J23" s="46"/>
      <c r="K23" s="46"/>
      <c r="L23" s="49"/>
      <c r="M23" s="42" t="str">
        <f>IF(F23="","",IF(AND(H23&lt;&gt;"",I23=""),IF(controles!$B$3=1,Tradução!$C$13,Tradução!$D$13),IF(controles!$B$3=1,Tradução!$C$14,Tradução!$D$14)))</f>
        <v>Open</v>
      </c>
      <c r="O23" s="57" t="str">
        <f t="shared" si="1"/>
        <v/>
      </c>
      <c r="P23" s="57" t="str">
        <f t="shared" si="2"/>
        <v/>
      </c>
      <c r="Q23" s="57">
        <f t="shared" si="3"/>
        <v>7</v>
      </c>
      <c r="R23" s="57">
        <f t="shared" si="4"/>
        <v>2022</v>
      </c>
    </row>
    <row r="24" spans="2:18" ht="32.25" hidden="1" customHeight="1" x14ac:dyDescent="0.25">
      <c r="B24" s="46" t="s">
        <v>218</v>
      </c>
      <c r="C24" s="46" t="s">
        <v>219</v>
      </c>
      <c r="D24" s="46" t="s">
        <v>229</v>
      </c>
      <c r="E24" s="46" t="s">
        <v>161</v>
      </c>
      <c r="F24" s="47">
        <f t="shared" si="7"/>
        <v>44740</v>
      </c>
      <c r="G24" s="41">
        <v>30</v>
      </c>
      <c r="H24" s="47">
        <f t="shared" si="8"/>
        <v>44770</v>
      </c>
      <c r="I24" s="47"/>
      <c r="J24" s="46"/>
      <c r="K24" s="46"/>
      <c r="L24" s="49"/>
      <c r="M24" s="42" t="str">
        <f>IF(F24="","",IF(AND(H24&lt;&gt;"",I24=""),IF(controles!$B$3=1,Tradução!$C$13,Tradução!$D$13),IF(controles!$B$3=1,Tradução!$C$14,Tradução!$D$14)))</f>
        <v>Open</v>
      </c>
      <c r="O24" s="57" t="str">
        <f t="shared" si="1"/>
        <v/>
      </c>
      <c r="P24" s="57" t="str">
        <f t="shared" si="2"/>
        <v/>
      </c>
      <c r="Q24" s="57">
        <f t="shared" si="3"/>
        <v>7</v>
      </c>
      <c r="R24" s="57">
        <f t="shared" si="4"/>
        <v>2022</v>
      </c>
    </row>
    <row r="25" spans="2:18" ht="32.25" hidden="1" customHeight="1" x14ac:dyDescent="0.25">
      <c r="B25" s="46" t="s">
        <v>220</v>
      </c>
      <c r="C25" s="46" t="s">
        <v>221</v>
      </c>
      <c r="D25" s="46" t="s">
        <v>230</v>
      </c>
      <c r="E25" s="46" t="s">
        <v>159</v>
      </c>
      <c r="F25" s="47">
        <f t="shared" si="7"/>
        <v>44755</v>
      </c>
      <c r="G25" s="48">
        <v>20</v>
      </c>
      <c r="H25" s="47">
        <f t="shared" si="8"/>
        <v>44775</v>
      </c>
      <c r="I25" s="47">
        <f>H25-2</f>
        <v>44773</v>
      </c>
      <c r="J25" s="46"/>
      <c r="K25" s="46"/>
      <c r="L25" s="49"/>
      <c r="M25" s="42" t="str">
        <f>IF(F25="","",IF(AND(H25&lt;&gt;"",I25=""),IF(controles!$B$3=1,Tradução!$C$13,Tradução!$D$13),IF(controles!$B$3=1,Tradução!$C$14,Tradução!$D$14)))</f>
        <v>Closed</v>
      </c>
      <c r="O25" s="57">
        <f t="shared" si="1"/>
        <v>7</v>
      </c>
      <c r="P25" s="57">
        <f t="shared" si="2"/>
        <v>2022</v>
      </c>
      <c r="Q25" s="57" t="str">
        <f t="shared" si="3"/>
        <v/>
      </c>
      <c r="R25" s="57" t="str">
        <f t="shared" si="4"/>
        <v/>
      </c>
    </row>
    <row r="26" spans="2:18" ht="32.25" hidden="1" customHeight="1" x14ac:dyDescent="0.25">
      <c r="B26" s="46" t="s">
        <v>222</v>
      </c>
      <c r="C26" s="46" t="s">
        <v>223</v>
      </c>
      <c r="D26" s="46" t="s">
        <v>231</v>
      </c>
      <c r="E26" s="46" t="s">
        <v>160</v>
      </c>
      <c r="F26" s="47">
        <f t="shared" si="7"/>
        <v>44770</v>
      </c>
      <c r="G26" s="48">
        <v>5</v>
      </c>
      <c r="H26" s="47">
        <f t="shared" si="8"/>
        <v>44775</v>
      </c>
      <c r="I26" s="47"/>
      <c r="J26" s="46"/>
      <c r="K26" s="46"/>
      <c r="L26" s="49"/>
      <c r="M26" s="42" t="str">
        <f>IF(F26="","",IF(AND(H26&lt;&gt;"",I26=""),IF(controles!$B$3=1,Tradução!$C$13,Tradução!$D$13),IF(controles!$B$3=1,Tradução!$C$14,Tradução!$D$14)))</f>
        <v>Open</v>
      </c>
      <c r="O26" s="57" t="str">
        <f t="shared" si="1"/>
        <v/>
      </c>
      <c r="P26" s="57" t="str">
        <f t="shared" si="2"/>
        <v/>
      </c>
      <c r="Q26" s="57">
        <f t="shared" si="3"/>
        <v>8</v>
      </c>
      <c r="R26" s="57">
        <f t="shared" si="4"/>
        <v>2022</v>
      </c>
    </row>
    <row r="27" spans="2:18" ht="32.25" hidden="1" customHeight="1" x14ac:dyDescent="0.25">
      <c r="B27" s="46" t="s">
        <v>224</v>
      </c>
      <c r="C27" s="46" t="s">
        <v>225</v>
      </c>
      <c r="D27" s="46" t="s">
        <v>232</v>
      </c>
      <c r="E27" s="46" t="s">
        <v>191</v>
      </c>
      <c r="F27" s="47">
        <f t="shared" si="7"/>
        <v>44785</v>
      </c>
      <c r="G27" s="48">
        <v>30</v>
      </c>
      <c r="H27" s="47">
        <f t="shared" si="8"/>
        <v>44815</v>
      </c>
      <c r="I27" s="47"/>
      <c r="J27" s="46"/>
      <c r="K27" s="46"/>
      <c r="L27" s="49"/>
      <c r="M27" s="42" t="str">
        <f>IF(F27="","",IF(AND(H27&lt;&gt;"",I27=""),IF(controles!$B$3=1,Tradução!$C$13,Tradução!$D$13),IF(controles!$B$3=1,Tradução!$C$14,Tradução!$D$14)))</f>
        <v>Open</v>
      </c>
      <c r="O27" s="57" t="str">
        <f t="shared" si="1"/>
        <v/>
      </c>
      <c r="P27" s="57" t="str">
        <f t="shared" si="2"/>
        <v/>
      </c>
      <c r="Q27" s="57">
        <f t="shared" si="3"/>
        <v>9</v>
      </c>
      <c r="R27" s="57">
        <f t="shared" si="4"/>
        <v>2022</v>
      </c>
    </row>
    <row r="28" spans="2:18" ht="32.25" hidden="1" customHeight="1" x14ac:dyDescent="0.25">
      <c r="B28" s="46"/>
      <c r="C28" s="46"/>
      <c r="D28" s="46"/>
      <c r="E28" s="46"/>
      <c r="F28" s="47"/>
      <c r="G28" s="48"/>
      <c r="H28" s="47"/>
      <c r="I28" s="47"/>
      <c r="J28" s="46"/>
      <c r="K28" s="46"/>
      <c r="L28" s="49"/>
      <c r="M28" s="42" t="str">
        <f>IF(F28="","",IF(AND(H28&lt;&gt;"",I28=""),IF(controles!$B$3=1,Tradução!$C$13,Tradução!$D$13),IF(controles!$B$3=1,Tradução!$C$14,Tradução!$D$14)))</f>
        <v/>
      </c>
      <c r="O28" s="57" t="str">
        <f t="shared" si="1"/>
        <v/>
      </c>
      <c r="P28" s="57" t="str">
        <f t="shared" si="2"/>
        <v/>
      </c>
      <c r="Q28" s="57" t="str">
        <f t="shared" si="3"/>
        <v/>
      </c>
      <c r="R28" s="57" t="str">
        <f t="shared" si="4"/>
        <v/>
      </c>
    </row>
    <row r="29" spans="2:18" ht="32.25" hidden="1" customHeight="1" x14ac:dyDescent="0.25">
      <c r="B29" s="46"/>
      <c r="C29" s="46"/>
      <c r="D29" s="46"/>
      <c r="E29" s="46"/>
      <c r="F29" s="47"/>
      <c r="G29" s="48"/>
      <c r="H29" s="47"/>
      <c r="I29" s="47"/>
      <c r="J29" s="46"/>
      <c r="K29" s="46"/>
      <c r="L29" s="49"/>
      <c r="M29" s="42" t="str">
        <f>IF(F29="","",IF(AND(H29&lt;&gt;"",I29=""),IF(controles!$B$3=1,Tradução!$C$13,Tradução!$D$13),IF(controles!$B$3=1,Tradução!$C$14,Tradução!$D$14)))</f>
        <v/>
      </c>
      <c r="O29" s="57" t="str">
        <f t="shared" si="1"/>
        <v/>
      </c>
      <c r="P29" s="57" t="str">
        <f t="shared" si="2"/>
        <v/>
      </c>
      <c r="Q29" s="57" t="str">
        <f t="shared" si="3"/>
        <v/>
      </c>
      <c r="R29" s="57" t="str">
        <f t="shared" si="4"/>
        <v/>
      </c>
    </row>
    <row r="30" spans="2:18" ht="32.25" hidden="1" customHeight="1" x14ac:dyDescent="0.25">
      <c r="B30" s="46"/>
      <c r="C30" s="46"/>
      <c r="D30" s="46"/>
      <c r="E30" s="46"/>
      <c r="F30" s="47"/>
      <c r="G30" s="48"/>
      <c r="H30" s="47"/>
      <c r="I30" s="47"/>
      <c r="J30" s="46"/>
      <c r="K30" s="46"/>
      <c r="L30" s="49"/>
      <c r="M30" s="42" t="str">
        <f>IF(F30="","",IF(AND(H30&lt;&gt;"",I30=""),IF(controles!$B$3=1,Tradução!$C$13,Tradução!$D$13),IF(controles!$B$3=1,Tradução!$C$14,Tradução!$D$14)))</f>
        <v/>
      </c>
      <c r="O30" s="57" t="str">
        <f t="shared" si="1"/>
        <v/>
      </c>
      <c r="P30" s="57" t="str">
        <f t="shared" si="2"/>
        <v/>
      </c>
      <c r="Q30" s="57" t="str">
        <f t="shared" si="3"/>
        <v/>
      </c>
      <c r="R30" s="57" t="str">
        <f t="shared" si="4"/>
        <v/>
      </c>
    </row>
    <row r="31" spans="2:18" ht="32.25" hidden="1" customHeight="1" x14ac:dyDescent="0.25">
      <c r="B31" s="46"/>
      <c r="C31" s="46"/>
      <c r="D31" s="46"/>
      <c r="E31" s="46"/>
      <c r="F31" s="47"/>
      <c r="G31" s="48"/>
      <c r="H31" s="47"/>
      <c r="I31" s="47"/>
      <c r="J31" s="46"/>
      <c r="K31" s="46"/>
      <c r="L31" s="49"/>
      <c r="M31" s="42" t="str">
        <f>IF(F31="","",IF(AND(H31&lt;&gt;"",I31=""),IF(controles!$B$3=1,Tradução!$C$13,Tradução!$D$13),IF(controles!$B$3=1,Tradução!$C$14,Tradução!$D$14)))</f>
        <v/>
      </c>
      <c r="O31" s="57" t="str">
        <f t="shared" si="1"/>
        <v/>
      </c>
      <c r="P31" s="57" t="str">
        <f t="shared" si="2"/>
        <v/>
      </c>
      <c r="Q31" s="57" t="str">
        <f t="shared" si="3"/>
        <v/>
      </c>
      <c r="R31" s="57" t="str">
        <f t="shared" si="4"/>
        <v/>
      </c>
    </row>
    <row r="32" spans="2:18" ht="32.25" hidden="1" customHeight="1" x14ac:dyDescent="0.25">
      <c r="B32" s="46"/>
      <c r="C32" s="46"/>
      <c r="D32" s="46"/>
      <c r="E32" s="46"/>
      <c r="F32" s="47"/>
      <c r="G32" s="48"/>
      <c r="H32" s="47"/>
      <c r="I32" s="47"/>
      <c r="J32" s="46"/>
      <c r="K32" s="46"/>
      <c r="L32" s="49"/>
      <c r="M32" s="42" t="str">
        <f>IF(F32="","",IF(AND(H32&lt;&gt;"",I32=""),IF(controles!$B$3=1,Tradução!$C$13,Tradução!$D$13),IF(controles!$B$3=1,Tradução!$C$14,Tradução!$D$14)))</f>
        <v/>
      </c>
      <c r="O32" s="57" t="str">
        <f t="shared" si="1"/>
        <v/>
      </c>
      <c r="P32" s="57" t="str">
        <f t="shared" si="2"/>
        <v/>
      </c>
      <c r="Q32" s="57" t="str">
        <f t="shared" si="3"/>
        <v/>
      </c>
      <c r="R32" s="57" t="str">
        <f t="shared" si="4"/>
        <v/>
      </c>
    </row>
    <row r="33" spans="2:18" ht="32.25" hidden="1" customHeight="1" x14ac:dyDescent="0.25">
      <c r="B33" s="46"/>
      <c r="C33" s="46"/>
      <c r="D33" s="46"/>
      <c r="E33" s="46"/>
      <c r="F33" s="47"/>
      <c r="G33" s="48"/>
      <c r="H33" s="47"/>
      <c r="I33" s="47"/>
      <c r="J33" s="46"/>
      <c r="K33" s="46"/>
      <c r="L33" s="49"/>
      <c r="M33" s="42" t="str">
        <f>IF(F33="","",IF(AND(H33&lt;&gt;"",I33=""),IF(controles!$B$3=1,Tradução!$C$13,Tradução!$D$13),IF(controles!$B$3=1,Tradução!$C$14,Tradução!$D$14)))</f>
        <v/>
      </c>
      <c r="O33" s="57" t="str">
        <f t="shared" si="1"/>
        <v/>
      </c>
      <c r="P33" s="57" t="str">
        <f t="shared" si="2"/>
        <v/>
      </c>
      <c r="Q33" s="57" t="str">
        <f t="shared" si="3"/>
        <v/>
      </c>
      <c r="R33" s="57" t="str">
        <f t="shared" si="4"/>
        <v/>
      </c>
    </row>
    <row r="34" spans="2:18" ht="32.25" hidden="1" customHeight="1" x14ac:dyDescent="0.25">
      <c r="B34" s="46"/>
      <c r="C34" s="46"/>
      <c r="D34" s="46"/>
      <c r="E34" s="46"/>
      <c r="F34" s="47"/>
      <c r="G34" s="48"/>
      <c r="H34" s="47"/>
      <c r="I34" s="47"/>
      <c r="J34" s="46"/>
      <c r="K34" s="46"/>
      <c r="L34" s="49"/>
      <c r="M34" s="42" t="str">
        <f>IF(F34="","",IF(AND(H34&lt;&gt;"",I34=""),IF(controles!$B$3=1,Tradução!$C$13,Tradução!$D$13),IF(controles!$B$3=1,Tradução!$C$14,Tradução!$D$14)))</f>
        <v/>
      </c>
      <c r="O34" s="57" t="str">
        <f t="shared" si="1"/>
        <v/>
      </c>
      <c r="P34" s="57" t="str">
        <f t="shared" si="2"/>
        <v/>
      </c>
      <c r="Q34" s="57" t="str">
        <f t="shared" si="3"/>
        <v/>
      </c>
      <c r="R34" s="57" t="str">
        <f t="shared" si="4"/>
        <v/>
      </c>
    </row>
    <row r="35" spans="2:18" ht="32.25" hidden="1" customHeight="1" x14ac:dyDescent="0.25">
      <c r="B35" s="46"/>
      <c r="C35" s="46"/>
      <c r="D35" s="46"/>
      <c r="E35" s="46"/>
      <c r="F35" s="47"/>
      <c r="G35" s="48"/>
      <c r="H35" s="47"/>
      <c r="I35" s="47"/>
      <c r="J35" s="46"/>
      <c r="K35" s="46"/>
      <c r="L35" s="49"/>
      <c r="M35" s="42" t="str">
        <f>IF(F35="","",IF(AND(H35&lt;&gt;"",I35=""),IF(controles!$B$3=1,Tradução!$C$13,Tradução!$D$13),IF(controles!$B$3=1,Tradução!$C$14,Tradução!$D$14)))</f>
        <v/>
      </c>
      <c r="O35" s="57" t="str">
        <f t="shared" si="1"/>
        <v/>
      </c>
      <c r="P35" s="57" t="str">
        <f t="shared" si="2"/>
        <v/>
      </c>
      <c r="Q35" s="57" t="str">
        <f t="shared" si="3"/>
        <v/>
      </c>
      <c r="R35" s="57" t="str">
        <f t="shared" si="4"/>
        <v/>
      </c>
    </row>
    <row r="36" spans="2:18" ht="32.25" hidden="1" customHeight="1" x14ac:dyDescent="0.25">
      <c r="B36" s="46"/>
      <c r="C36" s="46"/>
      <c r="D36" s="46"/>
      <c r="E36" s="46"/>
      <c r="F36" s="47"/>
      <c r="G36" s="48"/>
      <c r="H36" s="47"/>
      <c r="I36" s="47"/>
      <c r="J36" s="46"/>
      <c r="K36" s="46"/>
      <c r="L36" s="49"/>
      <c r="M36" s="42" t="str">
        <f>IF(F36="","",IF(AND(H36&lt;&gt;"",I36=""),IF(controles!$B$3=1,Tradução!$C$13,Tradução!$D$13),IF(controles!$B$3=1,Tradução!$C$14,Tradução!$D$14)))</f>
        <v/>
      </c>
      <c r="O36" s="57" t="str">
        <f t="shared" si="1"/>
        <v/>
      </c>
      <c r="P36" s="57" t="str">
        <f t="shared" si="2"/>
        <v/>
      </c>
      <c r="Q36" s="57" t="str">
        <f t="shared" si="3"/>
        <v/>
      </c>
      <c r="R36" s="57" t="str">
        <f t="shared" si="4"/>
        <v/>
      </c>
    </row>
    <row r="37" spans="2:18" ht="32.25" hidden="1" customHeight="1" x14ac:dyDescent="0.25">
      <c r="B37" s="46"/>
      <c r="C37" s="46"/>
      <c r="D37" s="46"/>
      <c r="E37" s="46"/>
      <c r="F37" s="47"/>
      <c r="G37" s="48"/>
      <c r="H37" s="47"/>
      <c r="I37" s="47"/>
      <c r="J37" s="46"/>
      <c r="K37" s="46"/>
      <c r="L37" s="49"/>
      <c r="M37" s="42" t="str">
        <f>IF(F37="","",IF(AND(H37&lt;&gt;"",I37=""),IF(controles!$B$3=1,Tradução!$C$13,Tradução!$D$13),IF(controles!$B$3=1,Tradução!$C$14,Tradução!$D$14)))</f>
        <v/>
      </c>
      <c r="O37" s="57" t="str">
        <f t="shared" si="1"/>
        <v/>
      </c>
      <c r="P37" s="57" t="str">
        <f t="shared" si="2"/>
        <v/>
      </c>
      <c r="Q37" s="57" t="str">
        <f t="shared" si="3"/>
        <v/>
      </c>
      <c r="R37" s="57" t="str">
        <f t="shared" si="4"/>
        <v/>
      </c>
    </row>
    <row r="38" spans="2:18" ht="32.25" hidden="1" customHeight="1" x14ac:dyDescent="0.25">
      <c r="B38" s="46"/>
      <c r="C38" s="46"/>
      <c r="D38" s="46"/>
      <c r="E38" s="46"/>
      <c r="F38" s="47"/>
      <c r="G38" s="48"/>
      <c r="H38" s="47"/>
      <c r="I38" s="47"/>
      <c r="J38" s="46"/>
      <c r="K38" s="46"/>
      <c r="L38" s="49"/>
      <c r="M38" s="42" t="str">
        <f>IF(F38="","",IF(AND(H38&lt;&gt;"",I38=""),IF(controles!$B$3=1,Tradução!$C$13,Tradução!$D$13),IF(controles!$B$3=1,Tradução!$C$14,Tradução!$D$14)))</f>
        <v/>
      </c>
      <c r="O38" s="57" t="str">
        <f t="shared" si="1"/>
        <v/>
      </c>
      <c r="P38" s="57" t="str">
        <f t="shared" si="2"/>
        <v/>
      </c>
      <c r="Q38" s="57" t="str">
        <f t="shared" si="3"/>
        <v/>
      </c>
      <c r="R38" s="57" t="str">
        <f t="shared" si="4"/>
        <v/>
      </c>
    </row>
    <row r="39" spans="2:18" ht="32.25" hidden="1" customHeight="1" x14ac:dyDescent="0.25">
      <c r="B39" s="46"/>
      <c r="C39" s="46"/>
      <c r="D39" s="46"/>
      <c r="E39" s="46"/>
      <c r="F39" s="47"/>
      <c r="G39" s="48"/>
      <c r="H39" s="47"/>
      <c r="I39" s="47"/>
      <c r="J39" s="46"/>
      <c r="K39" s="46"/>
      <c r="L39" s="49"/>
      <c r="M39" s="42" t="str">
        <f>IF(F39="","",IF(AND(H39&lt;&gt;"",I39=""),IF(controles!$B$3=1,Tradução!$C$13,Tradução!$D$13),IF(controles!$B$3=1,Tradução!$C$14,Tradução!$D$14)))</f>
        <v/>
      </c>
      <c r="O39" s="57" t="str">
        <f t="shared" si="1"/>
        <v/>
      </c>
      <c r="P39" s="57" t="str">
        <f t="shared" si="2"/>
        <v/>
      </c>
      <c r="Q39" s="57" t="str">
        <f t="shared" si="3"/>
        <v/>
      </c>
      <c r="R39" s="57" t="str">
        <f t="shared" si="4"/>
        <v/>
      </c>
    </row>
    <row r="40" spans="2:18" ht="32.25" hidden="1" customHeight="1" x14ac:dyDescent="0.25">
      <c r="B40" s="46"/>
      <c r="C40" s="46"/>
      <c r="D40" s="46"/>
      <c r="E40" s="46"/>
      <c r="F40" s="47"/>
      <c r="G40" s="48"/>
      <c r="H40" s="47"/>
      <c r="I40" s="47"/>
      <c r="J40" s="46"/>
      <c r="K40" s="46"/>
      <c r="L40" s="49"/>
      <c r="M40" s="42" t="str">
        <f>IF(F40="","",IF(AND(H40&lt;&gt;"",I40=""),IF(controles!$B$3=1,Tradução!$C$13,Tradução!$D$13),IF(controles!$B$3=1,Tradução!$C$14,Tradução!$D$14)))</f>
        <v/>
      </c>
      <c r="O40" s="57" t="str">
        <f t="shared" si="1"/>
        <v/>
      </c>
      <c r="P40" s="57" t="str">
        <f t="shared" si="2"/>
        <v/>
      </c>
      <c r="Q40" s="57" t="str">
        <f t="shared" si="3"/>
        <v/>
      </c>
      <c r="R40" s="57" t="str">
        <f t="shared" si="4"/>
        <v/>
      </c>
    </row>
    <row r="41" spans="2:18" ht="32.25" hidden="1" customHeight="1" x14ac:dyDescent="0.25">
      <c r="B41" s="46"/>
      <c r="C41" s="46"/>
      <c r="D41" s="46"/>
      <c r="E41" s="46"/>
      <c r="F41" s="47"/>
      <c r="G41" s="48"/>
      <c r="H41" s="47"/>
      <c r="I41" s="47"/>
      <c r="J41" s="46"/>
      <c r="K41" s="46"/>
      <c r="L41" s="49"/>
      <c r="M41" s="42" t="str">
        <f>IF(F41="","",IF(AND(H41&lt;&gt;"",I41=""),IF(controles!$B$3=1,Tradução!$C$13,Tradução!$D$13),IF(controles!$B$3=1,Tradução!$C$14,Tradução!$D$14)))</f>
        <v/>
      </c>
      <c r="O41" s="57" t="str">
        <f t="shared" si="1"/>
        <v/>
      </c>
      <c r="P41" s="57" t="str">
        <f t="shared" si="2"/>
        <v/>
      </c>
      <c r="Q41" s="57" t="str">
        <f t="shared" si="3"/>
        <v/>
      </c>
      <c r="R41" s="57" t="str">
        <f t="shared" si="4"/>
        <v/>
      </c>
    </row>
    <row r="42" spans="2:18" ht="32.25" hidden="1" customHeight="1" x14ac:dyDescent="0.25">
      <c r="B42" s="46"/>
      <c r="C42" s="46"/>
      <c r="D42" s="46"/>
      <c r="E42" s="46"/>
      <c r="F42" s="47"/>
      <c r="G42" s="48"/>
      <c r="H42" s="47"/>
      <c r="I42" s="47"/>
      <c r="J42" s="46"/>
      <c r="K42" s="46"/>
      <c r="L42" s="49"/>
      <c r="M42" s="42" t="str">
        <f>IF(F42="","",IF(AND(H42&lt;&gt;"",I42=""),IF(controles!$B$3=1,Tradução!$C$13,Tradução!$D$13),IF(controles!$B$3=1,Tradução!$C$14,Tradução!$D$14)))</f>
        <v/>
      </c>
      <c r="O42" s="57" t="str">
        <f t="shared" si="1"/>
        <v/>
      </c>
      <c r="P42" s="57" t="str">
        <f t="shared" si="2"/>
        <v/>
      </c>
      <c r="Q42" s="57" t="str">
        <f t="shared" si="3"/>
        <v/>
      </c>
      <c r="R42" s="57" t="str">
        <f t="shared" si="4"/>
        <v/>
      </c>
    </row>
    <row r="43" spans="2:18" ht="32.25" hidden="1" customHeight="1" x14ac:dyDescent="0.25">
      <c r="B43" s="46"/>
      <c r="C43" s="46"/>
      <c r="D43" s="46"/>
      <c r="E43" s="46"/>
      <c r="F43" s="47"/>
      <c r="G43" s="48"/>
      <c r="H43" s="47"/>
      <c r="I43" s="47"/>
      <c r="J43" s="46"/>
      <c r="K43" s="46"/>
      <c r="L43" s="49"/>
      <c r="M43" s="42" t="str">
        <f>IF(F43="","",IF(AND(H43&lt;&gt;"",I43=""),IF(controles!$B$3=1,Tradução!$C$13,Tradução!$D$13),IF(controles!$B$3=1,Tradução!$C$14,Tradução!$D$14)))</f>
        <v/>
      </c>
      <c r="O43" s="57" t="str">
        <f t="shared" si="1"/>
        <v/>
      </c>
      <c r="P43" s="57" t="str">
        <f t="shared" si="2"/>
        <v/>
      </c>
      <c r="Q43" s="57" t="str">
        <f t="shared" si="3"/>
        <v/>
      </c>
      <c r="R43" s="57" t="str">
        <f t="shared" si="4"/>
        <v/>
      </c>
    </row>
    <row r="44" spans="2:18" ht="32.25" hidden="1" customHeight="1" x14ac:dyDescent="0.25">
      <c r="B44" s="46"/>
      <c r="C44" s="46"/>
      <c r="D44" s="46"/>
      <c r="E44" s="46"/>
      <c r="F44" s="47"/>
      <c r="G44" s="48"/>
      <c r="H44" s="47"/>
      <c r="I44" s="47"/>
      <c r="J44" s="46"/>
      <c r="K44" s="46"/>
      <c r="L44" s="49"/>
      <c r="M44" s="42" t="str">
        <f>IF(F44="","",IF(AND(H44&lt;&gt;"",I44=""),IF(controles!$B$3=1,Tradução!$C$13,Tradução!$D$13),IF(controles!$B$3=1,Tradução!$C$14,Tradução!$D$14)))</f>
        <v/>
      </c>
      <c r="O44" s="57" t="str">
        <f t="shared" si="1"/>
        <v/>
      </c>
      <c r="P44" s="57" t="str">
        <f t="shared" si="2"/>
        <v/>
      </c>
      <c r="Q44" s="57" t="str">
        <f t="shared" si="3"/>
        <v/>
      </c>
      <c r="R44" s="57" t="str">
        <f t="shared" si="4"/>
        <v/>
      </c>
    </row>
    <row r="45" spans="2:18" ht="32.25" hidden="1" customHeight="1" x14ac:dyDescent="0.25">
      <c r="B45" s="46"/>
      <c r="C45" s="46"/>
      <c r="D45" s="46"/>
      <c r="E45" s="46"/>
      <c r="F45" s="47"/>
      <c r="G45" s="48"/>
      <c r="H45" s="47"/>
      <c r="I45" s="47"/>
      <c r="J45" s="46"/>
      <c r="K45" s="46"/>
      <c r="L45" s="49"/>
      <c r="M45" s="42" t="str">
        <f>IF(F45="","",IF(AND(H45&lt;&gt;"",I45=""),IF(controles!$B$3=1,Tradução!$C$13,Tradução!$D$13),IF(controles!$B$3=1,Tradução!$C$14,Tradução!$D$14)))</f>
        <v/>
      </c>
      <c r="O45" s="57" t="str">
        <f t="shared" si="1"/>
        <v/>
      </c>
      <c r="P45" s="57" t="str">
        <f t="shared" si="2"/>
        <v/>
      </c>
      <c r="Q45" s="57" t="str">
        <f t="shared" si="3"/>
        <v/>
      </c>
      <c r="R45" s="57" t="str">
        <f t="shared" si="4"/>
        <v/>
      </c>
    </row>
    <row r="46" spans="2:18" ht="32.25" hidden="1" customHeight="1" x14ac:dyDescent="0.25">
      <c r="B46" s="46"/>
      <c r="C46" s="46"/>
      <c r="D46" s="46"/>
      <c r="E46" s="46"/>
      <c r="F46" s="47"/>
      <c r="G46" s="48"/>
      <c r="H46" s="47"/>
      <c r="I46" s="47"/>
      <c r="J46" s="46"/>
      <c r="K46" s="46"/>
      <c r="L46" s="49"/>
      <c r="M46" s="42" t="str">
        <f>IF(F46="","",IF(AND(H46&lt;&gt;"",I46=""),IF(controles!$B$3=1,Tradução!$C$13,Tradução!$D$13),IF(controles!$B$3=1,Tradução!$C$14,Tradução!$D$14)))</f>
        <v/>
      </c>
      <c r="O46" s="57" t="str">
        <f t="shared" si="1"/>
        <v/>
      </c>
      <c r="P46" s="57" t="str">
        <f t="shared" si="2"/>
        <v/>
      </c>
      <c r="Q46" s="57" t="str">
        <f t="shared" si="3"/>
        <v/>
      </c>
      <c r="R46" s="57" t="str">
        <f t="shared" si="4"/>
        <v/>
      </c>
    </row>
    <row r="47" spans="2:18" ht="32.25" hidden="1" customHeight="1" x14ac:dyDescent="0.25">
      <c r="B47" s="46"/>
      <c r="C47" s="46"/>
      <c r="D47" s="46"/>
      <c r="E47" s="46"/>
      <c r="F47" s="47"/>
      <c r="G47" s="48"/>
      <c r="H47" s="47"/>
      <c r="I47" s="47"/>
      <c r="J47" s="46"/>
      <c r="K47" s="46"/>
      <c r="L47" s="49"/>
      <c r="M47" s="42" t="str">
        <f>IF(F47="","",IF(AND(H47&lt;&gt;"",I47=""),IF(controles!$B$3=1,Tradução!$C$13,Tradução!$D$13),IF(controles!$B$3=1,Tradução!$C$14,Tradução!$D$14)))</f>
        <v/>
      </c>
      <c r="O47" s="57" t="str">
        <f t="shared" si="1"/>
        <v/>
      </c>
      <c r="P47" s="57" t="str">
        <f t="shared" si="2"/>
        <v/>
      </c>
      <c r="Q47" s="57" t="str">
        <f t="shared" si="3"/>
        <v/>
      </c>
      <c r="R47" s="57" t="str">
        <f t="shared" si="4"/>
        <v/>
      </c>
    </row>
    <row r="48" spans="2:18" ht="32.25" hidden="1" customHeight="1" x14ac:dyDescent="0.25">
      <c r="B48" s="46"/>
      <c r="C48" s="46"/>
      <c r="D48" s="46"/>
      <c r="E48" s="46"/>
      <c r="F48" s="47"/>
      <c r="G48" s="48"/>
      <c r="H48" s="47"/>
      <c r="I48" s="47"/>
      <c r="J48" s="46"/>
      <c r="K48" s="46"/>
      <c r="L48" s="49"/>
      <c r="M48" s="42" t="str">
        <f>IF(F48="","",IF(AND(H48&lt;&gt;"",I48=""),IF(controles!$B$3=1,Tradução!$C$13,Tradução!$D$13),IF(controles!$B$3=1,Tradução!$C$14,Tradução!$D$14)))</f>
        <v/>
      </c>
      <c r="O48" s="57" t="str">
        <f t="shared" si="1"/>
        <v/>
      </c>
      <c r="P48" s="57" t="str">
        <f t="shared" si="2"/>
        <v/>
      </c>
      <c r="Q48" s="57" t="str">
        <f t="shared" si="3"/>
        <v/>
      </c>
      <c r="R48" s="57" t="str">
        <f t="shared" si="4"/>
        <v/>
      </c>
    </row>
    <row r="49" spans="2:18" ht="32.25" hidden="1" customHeight="1" x14ac:dyDescent="0.25">
      <c r="B49" s="46"/>
      <c r="C49" s="46"/>
      <c r="D49" s="46"/>
      <c r="E49" s="46"/>
      <c r="F49" s="47"/>
      <c r="G49" s="48"/>
      <c r="H49" s="47"/>
      <c r="I49" s="47"/>
      <c r="J49" s="46"/>
      <c r="K49" s="46"/>
      <c r="L49" s="49"/>
      <c r="M49" s="42" t="str">
        <f>IF(F49="","",IF(AND(H49&lt;&gt;"",I49=""),IF(controles!$B$3=1,Tradução!$C$13,Tradução!$D$13),IF(controles!$B$3=1,Tradução!$C$14,Tradução!$D$14)))</f>
        <v/>
      </c>
      <c r="O49" s="57" t="str">
        <f t="shared" si="1"/>
        <v/>
      </c>
      <c r="P49" s="57" t="str">
        <f t="shared" si="2"/>
        <v/>
      </c>
      <c r="Q49" s="57" t="str">
        <f t="shared" si="3"/>
        <v/>
      </c>
      <c r="R49" s="57" t="str">
        <f t="shared" si="4"/>
        <v/>
      </c>
    </row>
    <row r="50" spans="2:18" ht="32.25" hidden="1" customHeight="1" x14ac:dyDescent="0.25">
      <c r="B50" s="46"/>
      <c r="C50" s="46"/>
      <c r="D50" s="46"/>
      <c r="E50" s="46"/>
      <c r="F50" s="47"/>
      <c r="G50" s="48"/>
      <c r="H50" s="47"/>
      <c r="I50" s="47"/>
      <c r="J50" s="46"/>
      <c r="K50" s="46"/>
      <c r="L50" s="49"/>
      <c r="M50" s="42" t="str">
        <f>IF(F50="","",IF(AND(H50&lt;&gt;"",I50=""),IF(controles!$B$3=1,Tradução!$C$13,Tradução!$D$13),IF(controles!$B$3=1,Tradução!$C$14,Tradução!$D$14)))</f>
        <v/>
      </c>
      <c r="O50" s="57" t="str">
        <f t="shared" si="1"/>
        <v/>
      </c>
      <c r="P50" s="57" t="str">
        <f t="shared" si="2"/>
        <v/>
      </c>
      <c r="Q50" s="57" t="str">
        <f t="shared" si="3"/>
        <v/>
      </c>
      <c r="R50" s="57" t="str">
        <f t="shared" si="4"/>
        <v/>
      </c>
    </row>
    <row r="51" spans="2:18" ht="32.25" hidden="1" customHeight="1" x14ac:dyDescent="0.25">
      <c r="B51" s="46"/>
      <c r="C51" s="46"/>
      <c r="D51" s="46"/>
      <c r="E51" s="46"/>
      <c r="F51" s="47"/>
      <c r="G51" s="48"/>
      <c r="H51" s="47"/>
      <c r="I51" s="47"/>
      <c r="J51" s="46"/>
      <c r="K51" s="46"/>
      <c r="L51" s="49"/>
      <c r="M51" s="42" t="str">
        <f>IF(F51="","",IF(AND(H51&lt;&gt;"",I51=""),IF(controles!$B$3=1,Tradução!$C$13,Tradução!$D$13),IF(controles!$B$3=1,Tradução!$C$14,Tradução!$D$14)))</f>
        <v/>
      </c>
      <c r="O51" s="57" t="str">
        <f t="shared" si="1"/>
        <v/>
      </c>
      <c r="P51" s="57" t="str">
        <f t="shared" si="2"/>
        <v/>
      </c>
      <c r="Q51" s="57" t="str">
        <f t="shared" si="3"/>
        <v/>
      </c>
      <c r="R51" s="57" t="str">
        <f t="shared" si="4"/>
        <v/>
      </c>
    </row>
    <row r="52" spans="2:18" ht="32.25" hidden="1" customHeight="1" x14ac:dyDescent="0.25">
      <c r="B52" s="46"/>
      <c r="C52" s="46"/>
      <c r="D52" s="46"/>
      <c r="E52" s="46"/>
      <c r="F52" s="47"/>
      <c r="G52" s="48"/>
      <c r="H52" s="47"/>
      <c r="I52" s="47"/>
      <c r="J52" s="46"/>
      <c r="K52" s="46"/>
      <c r="L52" s="49"/>
      <c r="M52" s="42" t="str">
        <f>IF(F52="","",IF(AND(H52&lt;&gt;"",I52=""),IF(controles!$B$3=1,Tradução!$C$13,Tradução!$D$13),IF(controles!$B$3=1,Tradução!$C$14,Tradução!$D$14)))</f>
        <v/>
      </c>
      <c r="O52" s="57" t="str">
        <f t="shared" si="1"/>
        <v/>
      </c>
      <c r="P52" s="57" t="str">
        <f t="shared" si="2"/>
        <v/>
      </c>
      <c r="Q52" s="57" t="str">
        <f t="shared" si="3"/>
        <v/>
      </c>
      <c r="R52" s="57" t="str">
        <f t="shared" si="4"/>
        <v/>
      </c>
    </row>
    <row r="53" spans="2:18" ht="32.25" hidden="1" customHeight="1" x14ac:dyDescent="0.25">
      <c r="B53" s="46"/>
      <c r="C53" s="46"/>
      <c r="D53" s="46"/>
      <c r="E53" s="46"/>
      <c r="F53" s="47"/>
      <c r="G53" s="48"/>
      <c r="H53" s="47"/>
      <c r="I53" s="47"/>
      <c r="J53" s="46"/>
      <c r="K53" s="46"/>
      <c r="L53" s="49"/>
      <c r="M53" s="42" t="str">
        <f>IF(F53="","",IF(AND(H53&lt;&gt;"",I53=""),IF(controles!$B$3=1,Tradução!$C$13,Tradução!$D$13),IF(controles!$B$3=1,Tradução!$C$14,Tradução!$D$14)))</f>
        <v/>
      </c>
      <c r="O53" s="57" t="str">
        <f t="shared" si="1"/>
        <v/>
      </c>
      <c r="P53" s="57" t="str">
        <f t="shared" si="2"/>
        <v/>
      </c>
      <c r="Q53" s="57" t="str">
        <f t="shared" si="3"/>
        <v/>
      </c>
      <c r="R53" s="57" t="str">
        <f t="shared" si="4"/>
        <v/>
      </c>
    </row>
    <row r="54" spans="2:18" ht="32.25" hidden="1" customHeight="1" x14ac:dyDescent="0.25">
      <c r="B54" s="46"/>
      <c r="C54" s="46"/>
      <c r="D54" s="46"/>
      <c r="E54" s="46"/>
      <c r="F54" s="47"/>
      <c r="G54" s="48"/>
      <c r="H54" s="47"/>
      <c r="I54" s="47"/>
      <c r="J54" s="46"/>
      <c r="K54" s="46"/>
      <c r="L54" s="49"/>
      <c r="M54" s="42" t="str">
        <f>IF(F54="","",IF(AND(H54&lt;&gt;"",I54=""),IF(controles!$B$3=1,Tradução!$C$13,Tradução!$D$13),IF(controles!$B$3=1,Tradução!$C$14,Tradução!$D$14)))</f>
        <v/>
      </c>
      <c r="O54" s="57" t="str">
        <f t="shared" si="1"/>
        <v/>
      </c>
      <c r="P54" s="57" t="str">
        <f t="shared" si="2"/>
        <v/>
      </c>
      <c r="Q54" s="57" t="str">
        <f t="shared" si="3"/>
        <v/>
      </c>
      <c r="R54" s="57" t="str">
        <f t="shared" si="4"/>
        <v/>
      </c>
    </row>
    <row r="55" spans="2:18" ht="32.25" hidden="1" customHeight="1" x14ac:dyDescent="0.25">
      <c r="B55" s="46"/>
      <c r="C55" s="46"/>
      <c r="D55" s="46"/>
      <c r="E55" s="46"/>
      <c r="F55" s="47"/>
      <c r="G55" s="48"/>
      <c r="H55" s="47"/>
      <c r="I55" s="47"/>
      <c r="J55" s="46"/>
      <c r="K55" s="46"/>
      <c r="L55" s="49"/>
      <c r="M55" s="42" t="str">
        <f>IF(F55="","",IF(AND(H55&lt;&gt;"",I55=""),IF(controles!$B$3=1,Tradução!$C$13,Tradução!$D$13),IF(controles!$B$3=1,Tradução!$C$14,Tradução!$D$14)))</f>
        <v/>
      </c>
      <c r="O55" s="57" t="str">
        <f t="shared" si="1"/>
        <v/>
      </c>
      <c r="P55" s="57" t="str">
        <f t="shared" si="2"/>
        <v/>
      </c>
      <c r="Q55" s="57" t="str">
        <f t="shared" si="3"/>
        <v/>
      </c>
      <c r="R55" s="57" t="str">
        <f t="shared" si="4"/>
        <v/>
      </c>
    </row>
    <row r="56" spans="2:18" ht="32.25" hidden="1" customHeight="1" x14ac:dyDescent="0.25">
      <c r="B56" s="46"/>
      <c r="C56" s="46"/>
      <c r="D56" s="46"/>
      <c r="E56" s="46"/>
      <c r="F56" s="47"/>
      <c r="G56" s="48"/>
      <c r="H56" s="47"/>
      <c r="I56" s="47"/>
      <c r="J56" s="46"/>
      <c r="K56" s="46"/>
      <c r="L56" s="49"/>
      <c r="M56" s="42" t="str">
        <f>IF(F56="","",IF(AND(H56&lt;&gt;"",I56=""),IF(controles!$B$3=1,Tradução!$C$13,Tradução!$D$13),IF(controles!$B$3=1,Tradução!$C$14,Tradução!$D$14)))</f>
        <v/>
      </c>
      <c r="O56" s="57" t="str">
        <f t="shared" si="1"/>
        <v/>
      </c>
      <c r="P56" s="57" t="str">
        <f t="shared" si="2"/>
        <v/>
      </c>
      <c r="Q56" s="57" t="str">
        <f t="shared" si="3"/>
        <v/>
      </c>
      <c r="R56" s="57" t="str">
        <f t="shared" si="4"/>
        <v/>
      </c>
    </row>
    <row r="57" spans="2:18" ht="32.25" hidden="1" customHeight="1" x14ac:dyDescent="0.25">
      <c r="B57" s="46"/>
      <c r="C57" s="46"/>
      <c r="D57" s="46"/>
      <c r="E57" s="46"/>
      <c r="F57" s="47"/>
      <c r="G57" s="48"/>
      <c r="H57" s="47"/>
      <c r="I57" s="47"/>
      <c r="J57" s="46"/>
      <c r="K57" s="46"/>
      <c r="L57" s="49"/>
      <c r="M57" s="42" t="str">
        <f>IF(F57="","",IF(AND(H57&lt;&gt;"",I57=""),IF(controles!$B$3=1,Tradução!$C$13,Tradução!$D$13),IF(controles!$B$3=1,Tradução!$C$14,Tradução!$D$14)))</f>
        <v/>
      </c>
      <c r="O57" s="57" t="str">
        <f t="shared" si="1"/>
        <v/>
      </c>
      <c r="P57" s="57" t="str">
        <f t="shared" si="2"/>
        <v/>
      </c>
      <c r="Q57" s="57" t="str">
        <f t="shared" si="3"/>
        <v/>
      </c>
      <c r="R57" s="57" t="str">
        <f t="shared" si="4"/>
        <v/>
      </c>
    </row>
    <row r="58" spans="2:18" ht="32.25" hidden="1" customHeight="1" x14ac:dyDescent="0.25">
      <c r="B58" s="46"/>
      <c r="C58" s="46"/>
      <c r="D58" s="46"/>
      <c r="E58" s="46"/>
      <c r="F58" s="47"/>
      <c r="G58" s="48"/>
      <c r="H58" s="47"/>
      <c r="I58" s="47"/>
      <c r="J58" s="46"/>
      <c r="K58" s="46"/>
      <c r="L58" s="49"/>
      <c r="M58" s="42" t="str">
        <f>IF(F58="","",IF(AND(H58&lt;&gt;"",I58=""),IF(controles!$B$3=1,Tradução!$C$13,Tradução!$D$13),IF(controles!$B$3=1,Tradução!$C$14,Tradução!$D$14)))</f>
        <v/>
      </c>
      <c r="O58" s="57" t="str">
        <f t="shared" si="1"/>
        <v/>
      </c>
      <c r="P58" s="57" t="str">
        <f t="shared" si="2"/>
        <v/>
      </c>
      <c r="Q58" s="57" t="str">
        <f t="shared" si="3"/>
        <v/>
      </c>
      <c r="R58" s="57" t="str">
        <f t="shared" si="4"/>
        <v/>
      </c>
    </row>
    <row r="59" spans="2:18" ht="32.25" hidden="1" customHeight="1" x14ac:dyDescent="0.25">
      <c r="B59" s="46"/>
      <c r="C59" s="46"/>
      <c r="D59" s="46"/>
      <c r="E59" s="46"/>
      <c r="F59" s="47"/>
      <c r="G59" s="48"/>
      <c r="H59" s="47"/>
      <c r="I59" s="47"/>
      <c r="J59" s="46"/>
      <c r="K59" s="46"/>
      <c r="L59" s="49"/>
      <c r="M59" s="42" t="str">
        <f>IF(F59="","",IF(AND(H59&lt;&gt;"",I59=""),IF(controles!$B$3=1,Tradução!$C$13,Tradução!$D$13),IF(controles!$B$3=1,Tradução!$C$14,Tradução!$D$14)))</f>
        <v/>
      </c>
      <c r="O59" s="57" t="str">
        <f t="shared" si="1"/>
        <v/>
      </c>
      <c r="P59" s="57" t="str">
        <f t="shared" si="2"/>
        <v/>
      </c>
      <c r="Q59" s="57" t="str">
        <f t="shared" si="3"/>
        <v/>
      </c>
      <c r="R59" s="57" t="str">
        <f t="shared" si="4"/>
        <v/>
      </c>
    </row>
    <row r="60" spans="2:18" ht="32.25" hidden="1" customHeight="1" x14ac:dyDescent="0.25">
      <c r="B60" s="46"/>
      <c r="C60" s="46"/>
      <c r="D60" s="46"/>
      <c r="E60" s="46"/>
      <c r="F60" s="47"/>
      <c r="G60" s="48"/>
      <c r="H60" s="47"/>
      <c r="I60" s="47"/>
      <c r="J60" s="46"/>
      <c r="K60" s="46"/>
      <c r="L60" s="49"/>
      <c r="M60" s="42" t="str">
        <f>IF(F60="","",IF(AND(H60&lt;&gt;"",I60=""),IF(controles!$B$3=1,Tradução!$C$13,Tradução!$D$13),IF(controles!$B$3=1,Tradução!$C$14,Tradução!$D$14)))</f>
        <v/>
      </c>
      <c r="O60" s="57" t="str">
        <f t="shared" si="1"/>
        <v/>
      </c>
      <c r="P60" s="57" t="str">
        <f t="shared" si="2"/>
        <v/>
      </c>
      <c r="Q60" s="57" t="str">
        <f t="shared" si="3"/>
        <v/>
      </c>
      <c r="R60" s="57" t="str">
        <f t="shared" si="4"/>
        <v/>
      </c>
    </row>
    <row r="61" spans="2:18" ht="32.25" hidden="1" customHeight="1" x14ac:dyDescent="0.25">
      <c r="B61" s="46"/>
      <c r="C61" s="46"/>
      <c r="D61" s="46"/>
      <c r="E61" s="46"/>
      <c r="F61" s="47"/>
      <c r="G61" s="48"/>
      <c r="H61" s="47"/>
      <c r="I61" s="47"/>
      <c r="J61" s="46"/>
      <c r="K61" s="46"/>
      <c r="L61" s="49"/>
      <c r="M61" s="42" t="str">
        <f>IF(F61="","",IF(AND(H61&lt;&gt;"",I61=""),IF(controles!$B$3=1,Tradução!$C$13,Tradução!$D$13),IF(controles!$B$3=1,Tradução!$C$14,Tradução!$D$14)))</f>
        <v/>
      </c>
      <c r="O61" s="57" t="str">
        <f t="shared" si="1"/>
        <v/>
      </c>
      <c r="P61" s="57" t="str">
        <f t="shared" si="2"/>
        <v/>
      </c>
      <c r="Q61" s="57" t="str">
        <f t="shared" si="3"/>
        <v/>
      </c>
      <c r="R61" s="57" t="str">
        <f t="shared" si="4"/>
        <v/>
      </c>
    </row>
    <row r="62" spans="2:18" ht="32.25" hidden="1" customHeight="1" x14ac:dyDescent="0.25">
      <c r="B62" s="46"/>
      <c r="C62" s="46"/>
      <c r="D62" s="46"/>
      <c r="E62" s="46"/>
      <c r="F62" s="47"/>
      <c r="G62" s="48"/>
      <c r="H62" s="47"/>
      <c r="I62" s="47"/>
      <c r="J62" s="46"/>
      <c r="K62" s="46"/>
      <c r="L62" s="49"/>
      <c r="M62" s="42" t="str">
        <f>IF(F62="","",IF(AND(H62&lt;&gt;"",I62=""),IF(controles!$B$3=1,Tradução!$C$13,Tradução!$D$13),IF(controles!$B$3=1,Tradução!$C$14,Tradução!$D$14)))</f>
        <v/>
      </c>
      <c r="O62" s="57" t="str">
        <f t="shared" si="1"/>
        <v/>
      </c>
      <c r="P62" s="57" t="str">
        <f t="shared" si="2"/>
        <v/>
      </c>
      <c r="Q62" s="57" t="str">
        <f t="shared" si="3"/>
        <v/>
      </c>
      <c r="R62" s="57" t="str">
        <f t="shared" si="4"/>
        <v/>
      </c>
    </row>
    <row r="63" spans="2:18" ht="32.25" hidden="1" customHeight="1" x14ac:dyDescent="0.25">
      <c r="B63" s="46"/>
      <c r="C63" s="46"/>
      <c r="D63" s="46"/>
      <c r="E63" s="46"/>
      <c r="F63" s="47"/>
      <c r="G63" s="48"/>
      <c r="H63" s="47"/>
      <c r="I63" s="47"/>
      <c r="J63" s="46"/>
      <c r="K63" s="46"/>
      <c r="L63" s="49"/>
      <c r="M63" s="42" t="str">
        <f>IF(F63="","",IF(AND(H63&lt;&gt;"",I63=""),IF(controles!$B$3=1,Tradução!$C$13,Tradução!$D$13),IF(controles!$B$3=1,Tradução!$C$14,Tradução!$D$14)))</f>
        <v/>
      </c>
      <c r="O63" s="57" t="str">
        <f t="shared" si="1"/>
        <v/>
      </c>
      <c r="P63" s="57" t="str">
        <f t="shared" si="2"/>
        <v/>
      </c>
      <c r="Q63" s="57" t="str">
        <f t="shared" si="3"/>
        <v/>
      </c>
      <c r="R63" s="57" t="str">
        <f t="shared" si="4"/>
        <v/>
      </c>
    </row>
    <row r="64" spans="2:18" ht="32.25" hidden="1" customHeight="1" x14ac:dyDescent="0.25">
      <c r="B64" s="46"/>
      <c r="C64" s="46"/>
      <c r="D64" s="46"/>
      <c r="E64" s="46"/>
      <c r="F64" s="47"/>
      <c r="G64" s="48"/>
      <c r="H64" s="47"/>
      <c r="I64" s="47"/>
      <c r="J64" s="46"/>
      <c r="K64" s="46"/>
      <c r="L64" s="49"/>
      <c r="M64" s="42" t="str">
        <f>IF(F64="","",IF(AND(H64&lt;&gt;"",I64=""),IF(controles!$B$3=1,Tradução!$C$13,Tradução!$D$13),IF(controles!$B$3=1,Tradução!$C$14,Tradução!$D$14)))</f>
        <v/>
      </c>
      <c r="O64" s="57" t="str">
        <f t="shared" si="1"/>
        <v/>
      </c>
      <c r="P64" s="57" t="str">
        <f t="shared" si="2"/>
        <v/>
      </c>
      <c r="Q64" s="57" t="str">
        <f t="shared" si="3"/>
        <v/>
      </c>
      <c r="R64" s="57" t="str">
        <f t="shared" si="4"/>
        <v/>
      </c>
    </row>
    <row r="65" spans="2:18" ht="32.25" hidden="1" customHeight="1" x14ac:dyDescent="0.25">
      <c r="B65" s="46"/>
      <c r="C65" s="46"/>
      <c r="D65" s="46"/>
      <c r="E65" s="46"/>
      <c r="F65" s="47"/>
      <c r="G65" s="48"/>
      <c r="H65" s="47"/>
      <c r="I65" s="47"/>
      <c r="J65" s="46"/>
      <c r="K65" s="46"/>
      <c r="L65" s="49"/>
      <c r="M65" s="42" t="str">
        <f>IF(F65="","",IF(AND(H65&lt;&gt;"",I65=""),IF(controles!$B$3=1,Tradução!$C$13,Tradução!$D$13),IF(controles!$B$3=1,Tradução!$C$14,Tradução!$D$14)))</f>
        <v/>
      </c>
      <c r="O65" s="57" t="str">
        <f t="shared" si="1"/>
        <v/>
      </c>
      <c r="P65" s="57" t="str">
        <f t="shared" si="2"/>
        <v/>
      </c>
      <c r="Q65" s="57" t="str">
        <f t="shared" si="3"/>
        <v/>
      </c>
      <c r="R65" s="57" t="str">
        <f t="shared" si="4"/>
        <v/>
      </c>
    </row>
    <row r="66" spans="2:18" ht="32.25" hidden="1" customHeight="1" x14ac:dyDescent="0.25">
      <c r="B66" s="46"/>
      <c r="C66" s="46"/>
      <c r="D66" s="46"/>
      <c r="E66" s="46"/>
      <c r="F66" s="47"/>
      <c r="G66" s="48"/>
      <c r="H66" s="47"/>
      <c r="I66" s="47"/>
      <c r="J66" s="46"/>
      <c r="K66" s="46"/>
      <c r="L66" s="49"/>
      <c r="M66" s="42" t="str">
        <f>IF(F66="","",IF(AND(H66&lt;&gt;"",I66=""),IF(controles!$B$3=1,Tradução!$C$13,Tradução!$D$13),IF(controles!$B$3=1,Tradução!$C$14,Tradução!$D$14)))</f>
        <v/>
      </c>
      <c r="O66" s="57" t="str">
        <f t="shared" si="1"/>
        <v/>
      </c>
      <c r="P66" s="57" t="str">
        <f t="shared" si="2"/>
        <v/>
      </c>
      <c r="Q66" s="57" t="str">
        <f t="shared" si="3"/>
        <v/>
      </c>
      <c r="R66" s="57" t="str">
        <f t="shared" si="4"/>
        <v/>
      </c>
    </row>
    <row r="67" spans="2:18" ht="32.25" hidden="1" customHeight="1" x14ac:dyDescent="0.25">
      <c r="B67" s="46"/>
      <c r="C67" s="46"/>
      <c r="D67" s="46"/>
      <c r="E67" s="46"/>
      <c r="F67" s="47"/>
      <c r="G67" s="48"/>
      <c r="H67" s="47"/>
      <c r="I67" s="47"/>
      <c r="J67" s="46"/>
      <c r="K67" s="46"/>
      <c r="L67" s="49"/>
      <c r="M67" s="42" t="str">
        <f>IF(F67="","",IF(AND(H67&lt;&gt;"",I67=""),IF(controles!$B$3=1,Tradução!$C$13,Tradução!$D$13),IF(controles!$B$3=1,Tradução!$C$14,Tradução!$D$14)))</f>
        <v/>
      </c>
      <c r="O67" s="57" t="str">
        <f t="shared" si="1"/>
        <v/>
      </c>
      <c r="P67" s="57" t="str">
        <f t="shared" si="2"/>
        <v/>
      </c>
      <c r="Q67" s="57" t="str">
        <f t="shared" si="3"/>
        <v/>
      </c>
      <c r="R67" s="57" t="str">
        <f t="shared" si="4"/>
        <v/>
      </c>
    </row>
    <row r="68" spans="2:18" ht="32.25" hidden="1" customHeight="1" x14ac:dyDescent="0.25">
      <c r="B68" s="46"/>
      <c r="C68" s="46"/>
      <c r="D68" s="46"/>
      <c r="E68" s="46"/>
      <c r="F68" s="47"/>
      <c r="G68" s="48"/>
      <c r="H68" s="47"/>
      <c r="I68" s="47"/>
      <c r="J68" s="46"/>
      <c r="K68" s="46"/>
      <c r="L68" s="49"/>
      <c r="M68" s="42" t="str">
        <f>IF(F68="","",IF(AND(H68&lt;&gt;"",I68=""),IF(controles!$B$3=1,Tradução!$C$13,Tradução!$D$13),IF(controles!$B$3=1,Tradução!$C$14,Tradução!$D$14)))</f>
        <v/>
      </c>
      <c r="O68" s="57" t="str">
        <f t="shared" si="1"/>
        <v/>
      </c>
      <c r="P68" s="57" t="str">
        <f t="shared" si="2"/>
        <v/>
      </c>
      <c r="Q68" s="57" t="str">
        <f t="shared" si="3"/>
        <v/>
      </c>
      <c r="R68" s="57" t="str">
        <f t="shared" si="4"/>
        <v/>
      </c>
    </row>
    <row r="69" spans="2:18" ht="32.25" hidden="1" customHeight="1" x14ac:dyDescent="0.25">
      <c r="B69" s="46"/>
      <c r="C69" s="46"/>
      <c r="D69" s="46"/>
      <c r="E69" s="46"/>
      <c r="F69" s="47"/>
      <c r="G69" s="48"/>
      <c r="H69" s="47"/>
      <c r="I69" s="47"/>
      <c r="J69" s="46"/>
      <c r="K69" s="46"/>
      <c r="L69" s="49"/>
      <c r="M69" s="42" t="str">
        <f>IF(F69="","",IF(AND(H69&lt;&gt;"",I69=""),IF(controles!$B$3=1,Tradução!$C$13,Tradução!$D$13),IF(controles!$B$3=1,Tradução!$C$14,Tradução!$D$14)))</f>
        <v/>
      </c>
      <c r="O69" s="57" t="str">
        <f t="shared" si="1"/>
        <v/>
      </c>
      <c r="P69" s="57" t="str">
        <f t="shared" si="2"/>
        <v/>
      </c>
      <c r="Q69" s="57" t="str">
        <f t="shared" si="3"/>
        <v/>
      </c>
      <c r="R69" s="57" t="str">
        <f t="shared" si="4"/>
        <v/>
      </c>
    </row>
    <row r="70" spans="2:18" ht="32.25" hidden="1" customHeight="1" x14ac:dyDescent="0.25">
      <c r="B70" s="46"/>
      <c r="C70" s="46"/>
      <c r="D70" s="46"/>
      <c r="E70" s="46"/>
      <c r="F70" s="47"/>
      <c r="G70" s="48"/>
      <c r="H70" s="47"/>
      <c r="I70" s="47"/>
      <c r="J70" s="46"/>
      <c r="K70" s="46"/>
      <c r="L70" s="49"/>
      <c r="M70" s="42" t="str">
        <f>IF(F70="","",IF(AND(H70&lt;&gt;"",I70=""),IF(controles!$B$3=1,Tradução!$C$13,Tradução!$D$13),IF(controles!$B$3=1,Tradução!$C$14,Tradução!$D$14)))</f>
        <v/>
      </c>
      <c r="O70" s="57" t="str">
        <f t="shared" si="1"/>
        <v/>
      </c>
      <c r="P70" s="57" t="str">
        <f t="shared" si="2"/>
        <v/>
      </c>
      <c r="Q70" s="57" t="str">
        <f t="shared" si="3"/>
        <v/>
      </c>
      <c r="R70" s="57" t="str">
        <f t="shared" si="4"/>
        <v/>
      </c>
    </row>
    <row r="71" spans="2:18" ht="32.25" hidden="1" customHeight="1" x14ac:dyDescent="0.25">
      <c r="B71" s="46"/>
      <c r="C71" s="46"/>
      <c r="D71" s="46"/>
      <c r="E71" s="46"/>
      <c r="F71" s="47"/>
      <c r="G71" s="48"/>
      <c r="H71" s="47"/>
      <c r="I71" s="47"/>
      <c r="J71" s="46"/>
      <c r="K71" s="46"/>
      <c r="L71" s="49"/>
      <c r="M71" s="42" t="str">
        <f>IF(F71="","",IF(AND(H71&lt;&gt;"",I71=""),IF(controles!$B$3=1,Tradução!$C$13,Tradução!$D$13),IF(controles!$B$3=1,Tradução!$C$14,Tradução!$D$14)))</f>
        <v/>
      </c>
      <c r="O71" s="57" t="str">
        <f t="shared" ref="O71:O134" si="9">IF(I71="","",MONTH(I71))</f>
        <v/>
      </c>
      <c r="P71" s="57" t="str">
        <f t="shared" ref="P71:P134" si="10">IF(I71="","",YEAR(I71))</f>
        <v/>
      </c>
      <c r="Q71" s="57" t="str">
        <f t="shared" ref="Q71:Q134" si="11">IF(H71="","",IF(I71&lt;&gt;"","",MONTH(H71)))</f>
        <v/>
      </c>
      <c r="R71" s="57" t="str">
        <f t="shared" ref="R71:R134" si="12">IF(H71="","",IF(I71&lt;&gt;"","",YEAR(H71)))</f>
        <v/>
      </c>
    </row>
    <row r="72" spans="2:18" ht="32.25" hidden="1" customHeight="1" x14ac:dyDescent="0.25">
      <c r="B72" s="46"/>
      <c r="C72" s="46"/>
      <c r="D72" s="46"/>
      <c r="E72" s="46"/>
      <c r="F72" s="47"/>
      <c r="G72" s="48"/>
      <c r="H72" s="47"/>
      <c r="I72" s="47"/>
      <c r="J72" s="46"/>
      <c r="K72" s="46"/>
      <c r="L72" s="49"/>
      <c r="M72" s="42" t="str">
        <f>IF(F72="","",IF(AND(H72&lt;&gt;"",I72=""),IF(controles!$B$3=1,Tradução!$C$13,Tradução!$D$13),IF(controles!$B$3=1,Tradução!$C$14,Tradução!$D$14)))</f>
        <v/>
      </c>
      <c r="O72" s="57" t="str">
        <f t="shared" si="9"/>
        <v/>
      </c>
      <c r="P72" s="57" t="str">
        <f t="shared" si="10"/>
        <v/>
      </c>
      <c r="Q72" s="57" t="str">
        <f t="shared" si="11"/>
        <v/>
      </c>
      <c r="R72" s="57" t="str">
        <f t="shared" si="12"/>
        <v/>
      </c>
    </row>
    <row r="73" spans="2:18" ht="32.25" hidden="1" customHeight="1" x14ac:dyDescent="0.25">
      <c r="B73" s="46"/>
      <c r="C73" s="46"/>
      <c r="D73" s="46"/>
      <c r="E73" s="46"/>
      <c r="F73" s="47"/>
      <c r="G73" s="48"/>
      <c r="H73" s="47"/>
      <c r="I73" s="47"/>
      <c r="J73" s="46"/>
      <c r="K73" s="46"/>
      <c r="L73" s="49"/>
      <c r="M73" s="42" t="str">
        <f>IF(F73="","",IF(AND(H73&lt;&gt;"",I73=""),IF(controles!$B$3=1,Tradução!$C$13,Tradução!$D$13),IF(controles!$B$3=1,Tradução!$C$14,Tradução!$D$14)))</f>
        <v/>
      </c>
      <c r="O73" s="57" t="str">
        <f t="shared" si="9"/>
        <v/>
      </c>
      <c r="P73" s="57" t="str">
        <f t="shared" si="10"/>
        <v/>
      </c>
      <c r="Q73" s="57" t="str">
        <f t="shared" si="11"/>
        <v/>
      </c>
      <c r="R73" s="57" t="str">
        <f t="shared" si="12"/>
        <v/>
      </c>
    </row>
    <row r="74" spans="2:18" ht="32.25" hidden="1" customHeight="1" x14ac:dyDescent="0.25">
      <c r="B74" s="46"/>
      <c r="C74" s="46"/>
      <c r="D74" s="46"/>
      <c r="E74" s="46"/>
      <c r="F74" s="47"/>
      <c r="G74" s="48"/>
      <c r="H74" s="47"/>
      <c r="I74" s="47"/>
      <c r="J74" s="46"/>
      <c r="K74" s="46"/>
      <c r="L74" s="49"/>
      <c r="M74" s="42" t="str">
        <f>IF(F74="","",IF(AND(H74&lt;&gt;"",I74=""),IF(controles!$B$3=1,Tradução!$C$13,Tradução!$D$13),IF(controles!$B$3=1,Tradução!$C$14,Tradução!$D$14)))</f>
        <v/>
      </c>
      <c r="O74" s="57" t="str">
        <f t="shared" si="9"/>
        <v/>
      </c>
      <c r="P74" s="57" t="str">
        <f t="shared" si="10"/>
        <v/>
      </c>
      <c r="Q74" s="57" t="str">
        <f t="shared" si="11"/>
        <v/>
      </c>
      <c r="R74" s="57" t="str">
        <f t="shared" si="12"/>
        <v/>
      </c>
    </row>
    <row r="75" spans="2:18" ht="32.25" hidden="1" customHeight="1" x14ac:dyDescent="0.25">
      <c r="B75" s="46"/>
      <c r="C75" s="46"/>
      <c r="D75" s="46"/>
      <c r="E75" s="46"/>
      <c r="F75" s="47"/>
      <c r="G75" s="48"/>
      <c r="H75" s="47"/>
      <c r="I75" s="47"/>
      <c r="J75" s="46"/>
      <c r="K75" s="46"/>
      <c r="L75" s="49"/>
      <c r="M75" s="42" t="str">
        <f>IF(F75="","",IF(AND(H75&lt;&gt;"",I75=""),IF(controles!$B$3=1,Tradução!$C$13,Tradução!$D$13),IF(controles!$B$3=1,Tradução!$C$14,Tradução!$D$14)))</f>
        <v/>
      </c>
      <c r="O75" s="57" t="str">
        <f t="shared" si="9"/>
        <v/>
      </c>
      <c r="P75" s="57" t="str">
        <f t="shared" si="10"/>
        <v/>
      </c>
      <c r="Q75" s="57" t="str">
        <f t="shared" si="11"/>
        <v/>
      </c>
      <c r="R75" s="57" t="str">
        <f t="shared" si="12"/>
        <v/>
      </c>
    </row>
    <row r="76" spans="2:18" ht="32.25" hidden="1" customHeight="1" x14ac:dyDescent="0.25">
      <c r="B76" s="46"/>
      <c r="C76" s="46"/>
      <c r="D76" s="46"/>
      <c r="E76" s="46"/>
      <c r="F76" s="47"/>
      <c r="G76" s="48"/>
      <c r="H76" s="47"/>
      <c r="I76" s="47"/>
      <c r="J76" s="46"/>
      <c r="K76" s="46"/>
      <c r="L76" s="49"/>
      <c r="M76" s="42" t="str">
        <f>IF(F76="","",IF(AND(H76&lt;&gt;"",I76=""),IF(controles!$B$3=1,Tradução!$C$13,Tradução!$D$13),IF(controles!$B$3=1,Tradução!$C$14,Tradução!$D$14)))</f>
        <v/>
      </c>
      <c r="O76" s="57" t="str">
        <f t="shared" si="9"/>
        <v/>
      </c>
      <c r="P76" s="57" t="str">
        <f t="shared" si="10"/>
        <v/>
      </c>
      <c r="Q76" s="57" t="str">
        <f t="shared" si="11"/>
        <v/>
      </c>
      <c r="R76" s="57" t="str">
        <f t="shared" si="12"/>
        <v/>
      </c>
    </row>
    <row r="77" spans="2:18" ht="32.25" hidden="1" customHeight="1" x14ac:dyDescent="0.25">
      <c r="B77" s="46"/>
      <c r="C77" s="46"/>
      <c r="D77" s="46"/>
      <c r="E77" s="46"/>
      <c r="F77" s="47"/>
      <c r="G77" s="48"/>
      <c r="H77" s="47"/>
      <c r="I77" s="47"/>
      <c r="J77" s="46"/>
      <c r="K77" s="46"/>
      <c r="L77" s="49"/>
      <c r="M77" s="42" t="str">
        <f>IF(F77="","",IF(AND(H77&lt;&gt;"",I77=""),IF(controles!$B$3=1,Tradução!$C$13,Tradução!$D$13),IF(controles!$B$3=1,Tradução!$C$14,Tradução!$D$14)))</f>
        <v/>
      </c>
      <c r="O77" s="57" t="str">
        <f t="shared" si="9"/>
        <v/>
      </c>
      <c r="P77" s="57" t="str">
        <f t="shared" si="10"/>
        <v/>
      </c>
      <c r="Q77" s="57" t="str">
        <f t="shared" si="11"/>
        <v/>
      </c>
      <c r="R77" s="57" t="str">
        <f t="shared" si="12"/>
        <v/>
      </c>
    </row>
    <row r="78" spans="2:18" ht="32.25" hidden="1" customHeight="1" x14ac:dyDescent="0.25">
      <c r="B78" s="46"/>
      <c r="C78" s="46"/>
      <c r="D78" s="46"/>
      <c r="E78" s="46"/>
      <c r="F78" s="47"/>
      <c r="G78" s="48"/>
      <c r="H78" s="47"/>
      <c r="I78" s="47"/>
      <c r="J78" s="46"/>
      <c r="K78" s="46"/>
      <c r="L78" s="49"/>
      <c r="M78" s="42" t="str">
        <f>IF(F78="","",IF(AND(H78&lt;&gt;"",I78=""),IF(controles!$B$3=1,Tradução!$C$13,Tradução!$D$13),IF(controles!$B$3=1,Tradução!$C$14,Tradução!$D$14)))</f>
        <v/>
      </c>
      <c r="O78" s="57" t="str">
        <f t="shared" si="9"/>
        <v/>
      </c>
      <c r="P78" s="57" t="str">
        <f t="shared" si="10"/>
        <v/>
      </c>
      <c r="Q78" s="57" t="str">
        <f t="shared" si="11"/>
        <v/>
      </c>
      <c r="R78" s="57" t="str">
        <f t="shared" si="12"/>
        <v/>
      </c>
    </row>
    <row r="79" spans="2:18" ht="32.25" hidden="1" customHeight="1" x14ac:dyDescent="0.25">
      <c r="B79" s="46"/>
      <c r="C79" s="46"/>
      <c r="D79" s="46"/>
      <c r="E79" s="46"/>
      <c r="F79" s="47"/>
      <c r="G79" s="48"/>
      <c r="H79" s="47"/>
      <c r="I79" s="47"/>
      <c r="J79" s="46"/>
      <c r="K79" s="46"/>
      <c r="L79" s="49"/>
      <c r="M79" s="42" t="str">
        <f>IF(F79="","",IF(AND(H79&lt;&gt;"",I79=""),IF(controles!$B$3=1,Tradução!$C$13,Tradução!$D$13),IF(controles!$B$3=1,Tradução!$C$14,Tradução!$D$14)))</f>
        <v/>
      </c>
      <c r="O79" s="57" t="str">
        <f t="shared" si="9"/>
        <v/>
      </c>
      <c r="P79" s="57" t="str">
        <f t="shared" si="10"/>
        <v/>
      </c>
      <c r="Q79" s="57" t="str">
        <f t="shared" si="11"/>
        <v/>
      </c>
      <c r="R79" s="57" t="str">
        <f t="shared" si="12"/>
        <v/>
      </c>
    </row>
    <row r="80" spans="2:18" ht="32.25" hidden="1" customHeight="1" x14ac:dyDescent="0.25">
      <c r="B80" s="46"/>
      <c r="C80" s="46"/>
      <c r="D80" s="46"/>
      <c r="E80" s="46"/>
      <c r="F80" s="47"/>
      <c r="G80" s="48"/>
      <c r="H80" s="47"/>
      <c r="I80" s="47"/>
      <c r="J80" s="46"/>
      <c r="K80" s="46"/>
      <c r="L80" s="49"/>
      <c r="M80" s="42" t="str">
        <f>IF(F80="","",IF(AND(H80&lt;&gt;"",I80=""),IF(controles!$B$3=1,Tradução!$C$13,Tradução!$D$13),IF(controles!$B$3=1,Tradução!$C$14,Tradução!$D$14)))</f>
        <v/>
      </c>
      <c r="O80" s="57" t="str">
        <f t="shared" si="9"/>
        <v/>
      </c>
      <c r="P80" s="57" t="str">
        <f t="shared" si="10"/>
        <v/>
      </c>
      <c r="Q80" s="57" t="str">
        <f t="shared" si="11"/>
        <v/>
      </c>
      <c r="R80" s="57" t="str">
        <f t="shared" si="12"/>
        <v/>
      </c>
    </row>
    <row r="81" spans="2:18" ht="32.25" hidden="1" customHeight="1" x14ac:dyDescent="0.25">
      <c r="B81" s="46"/>
      <c r="C81" s="46"/>
      <c r="D81" s="46"/>
      <c r="E81" s="46"/>
      <c r="F81" s="47"/>
      <c r="G81" s="48"/>
      <c r="H81" s="47"/>
      <c r="I81" s="47"/>
      <c r="J81" s="46"/>
      <c r="K81" s="46"/>
      <c r="L81" s="49"/>
      <c r="M81" s="42" t="str">
        <f>IF(F81="","",IF(AND(H81&lt;&gt;"",I81=""),IF(controles!$B$3=1,Tradução!$C$13,Tradução!$D$13),IF(controles!$B$3=1,Tradução!$C$14,Tradução!$D$14)))</f>
        <v/>
      </c>
      <c r="O81" s="57" t="str">
        <f t="shared" si="9"/>
        <v/>
      </c>
      <c r="P81" s="57" t="str">
        <f t="shared" si="10"/>
        <v/>
      </c>
      <c r="Q81" s="57" t="str">
        <f t="shared" si="11"/>
        <v/>
      </c>
      <c r="R81" s="57" t="str">
        <f t="shared" si="12"/>
        <v/>
      </c>
    </row>
    <row r="82" spans="2:18" ht="32.25" hidden="1" customHeight="1" x14ac:dyDescent="0.25">
      <c r="B82" s="46"/>
      <c r="C82" s="46"/>
      <c r="D82" s="46"/>
      <c r="E82" s="46"/>
      <c r="F82" s="47"/>
      <c r="G82" s="48"/>
      <c r="H82" s="47"/>
      <c r="I82" s="47"/>
      <c r="J82" s="46"/>
      <c r="K82" s="46"/>
      <c r="L82" s="49"/>
      <c r="M82" s="42" t="str">
        <f>IF(F82="","",IF(AND(H82&lt;&gt;"",I82=""),IF(controles!$B$3=1,Tradução!$C$13,Tradução!$D$13),IF(controles!$B$3=1,Tradução!$C$14,Tradução!$D$14)))</f>
        <v/>
      </c>
      <c r="O82" s="57" t="str">
        <f t="shared" si="9"/>
        <v/>
      </c>
      <c r="P82" s="57" t="str">
        <f t="shared" si="10"/>
        <v/>
      </c>
      <c r="Q82" s="57" t="str">
        <f t="shared" si="11"/>
        <v/>
      </c>
      <c r="R82" s="57" t="str">
        <f t="shared" si="12"/>
        <v/>
      </c>
    </row>
    <row r="83" spans="2:18" ht="32.25" hidden="1" customHeight="1" x14ac:dyDescent="0.25">
      <c r="B83" s="46"/>
      <c r="C83" s="46"/>
      <c r="D83" s="46"/>
      <c r="E83" s="46"/>
      <c r="F83" s="47"/>
      <c r="G83" s="48"/>
      <c r="H83" s="47"/>
      <c r="I83" s="47"/>
      <c r="J83" s="46"/>
      <c r="K83" s="46"/>
      <c r="L83" s="49"/>
      <c r="M83" s="42" t="str">
        <f>IF(F83="","",IF(AND(H83&lt;&gt;"",I83=""),IF(controles!$B$3=1,Tradução!$C$13,Tradução!$D$13),IF(controles!$B$3=1,Tradução!$C$14,Tradução!$D$14)))</f>
        <v/>
      </c>
      <c r="O83" s="57" t="str">
        <f t="shared" si="9"/>
        <v/>
      </c>
      <c r="P83" s="57" t="str">
        <f t="shared" si="10"/>
        <v/>
      </c>
      <c r="Q83" s="57" t="str">
        <f t="shared" si="11"/>
        <v/>
      </c>
      <c r="R83" s="57" t="str">
        <f t="shared" si="12"/>
        <v/>
      </c>
    </row>
    <row r="84" spans="2:18" ht="32.25" hidden="1" customHeight="1" x14ac:dyDescent="0.25">
      <c r="B84" s="46"/>
      <c r="C84" s="46"/>
      <c r="D84" s="46"/>
      <c r="E84" s="46"/>
      <c r="F84" s="47"/>
      <c r="G84" s="48"/>
      <c r="H84" s="47"/>
      <c r="I84" s="47"/>
      <c r="J84" s="46"/>
      <c r="K84" s="46"/>
      <c r="L84" s="49"/>
      <c r="M84" s="42" t="str">
        <f>IF(F84="","",IF(AND(H84&lt;&gt;"",I84=""),IF(controles!$B$3=1,Tradução!$C$13,Tradução!$D$13),IF(controles!$B$3=1,Tradução!$C$14,Tradução!$D$14)))</f>
        <v/>
      </c>
      <c r="O84" s="57" t="str">
        <f t="shared" si="9"/>
        <v/>
      </c>
      <c r="P84" s="57" t="str">
        <f t="shared" si="10"/>
        <v/>
      </c>
      <c r="Q84" s="57" t="str">
        <f t="shared" si="11"/>
        <v/>
      </c>
      <c r="R84" s="57" t="str">
        <f t="shared" si="12"/>
        <v/>
      </c>
    </row>
    <row r="85" spans="2:18" ht="32.25" hidden="1" customHeight="1" x14ac:dyDescent="0.25">
      <c r="B85" s="46"/>
      <c r="C85" s="46"/>
      <c r="D85" s="46"/>
      <c r="E85" s="46"/>
      <c r="F85" s="47"/>
      <c r="G85" s="48"/>
      <c r="H85" s="47"/>
      <c r="I85" s="47"/>
      <c r="J85" s="46"/>
      <c r="K85" s="46"/>
      <c r="L85" s="49"/>
      <c r="M85" s="42" t="str">
        <f>IF(F85="","",IF(AND(H85&lt;&gt;"",I85=""),IF(controles!$B$3=1,Tradução!$C$13,Tradução!$D$13),IF(controles!$B$3=1,Tradução!$C$14,Tradução!$D$14)))</f>
        <v/>
      </c>
      <c r="O85" s="57" t="str">
        <f t="shared" si="9"/>
        <v/>
      </c>
      <c r="P85" s="57" t="str">
        <f t="shared" si="10"/>
        <v/>
      </c>
      <c r="Q85" s="57" t="str">
        <f t="shared" si="11"/>
        <v/>
      </c>
      <c r="R85" s="57" t="str">
        <f t="shared" si="12"/>
        <v/>
      </c>
    </row>
    <row r="86" spans="2:18" ht="32.25" hidden="1" customHeight="1" x14ac:dyDescent="0.25">
      <c r="B86" s="46"/>
      <c r="C86" s="46"/>
      <c r="D86" s="46"/>
      <c r="E86" s="46"/>
      <c r="F86" s="47"/>
      <c r="G86" s="48"/>
      <c r="H86" s="47"/>
      <c r="I86" s="47"/>
      <c r="J86" s="46"/>
      <c r="K86" s="46"/>
      <c r="L86" s="49"/>
      <c r="M86" s="42" t="str">
        <f>IF(F86="","",IF(AND(H86&lt;&gt;"",I86=""),IF(controles!$B$3=1,Tradução!$C$13,Tradução!$D$13),IF(controles!$B$3=1,Tradução!$C$14,Tradução!$D$14)))</f>
        <v/>
      </c>
      <c r="O86" s="57" t="str">
        <f t="shared" si="9"/>
        <v/>
      </c>
      <c r="P86" s="57" t="str">
        <f t="shared" si="10"/>
        <v/>
      </c>
      <c r="Q86" s="57" t="str">
        <f t="shared" si="11"/>
        <v/>
      </c>
      <c r="R86" s="57" t="str">
        <f t="shared" si="12"/>
        <v/>
      </c>
    </row>
    <row r="87" spans="2:18" ht="32.25" hidden="1" customHeight="1" x14ac:dyDescent="0.25">
      <c r="B87" s="46"/>
      <c r="C87" s="46"/>
      <c r="D87" s="46"/>
      <c r="E87" s="46"/>
      <c r="F87" s="47"/>
      <c r="G87" s="48"/>
      <c r="H87" s="47"/>
      <c r="I87" s="47"/>
      <c r="J87" s="46"/>
      <c r="K87" s="46"/>
      <c r="L87" s="49"/>
      <c r="M87" s="42" t="str">
        <f>IF(F87="","",IF(AND(H87&lt;&gt;"",I87=""),IF(controles!$B$3=1,Tradução!$C$13,Tradução!$D$13),IF(controles!$B$3=1,Tradução!$C$14,Tradução!$D$14)))</f>
        <v/>
      </c>
      <c r="O87" s="57" t="str">
        <f t="shared" si="9"/>
        <v/>
      </c>
      <c r="P87" s="57" t="str">
        <f t="shared" si="10"/>
        <v/>
      </c>
      <c r="Q87" s="57" t="str">
        <f t="shared" si="11"/>
        <v/>
      </c>
      <c r="R87" s="57" t="str">
        <f t="shared" si="12"/>
        <v/>
      </c>
    </row>
    <row r="88" spans="2:18" ht="32.25" hidden="1" customHeight="1" x14ac:dyDescent="0.25">
      <c r="B88" s="46"/>
      <c r="C88" s="46"/>
      <c r="D88" s="46"/>
      <c r="E88" s="46"/>
      <c r="F88" s="47"/>
      <c r="G88" s="48"/>
      <c r="H88" s="47"/>
      <c r="I88" s="47"/>
      <c r="J88" s="46"/>
      <c r="K88" s="46"/>
      <c r="L88" s="49"/>
      <c r="M88" s="42" t="str">
        <f>IF(F88="","",IF(AND(H88&lt;&gt;"",I88=""),IF(controles!$B$3=1,Tradução!$C$13,Tradução!$D$13),IF(controles!$B$3=1,Tradução!$C$14,Tradução!$D$14)))</f>
        <v/>
      </c>
      <c r="O88" s="57" t="str">
        <f t="shared" si="9"/>
        <v/>
      </c>
      <c r="P88" s="57" t="str">
        <f t="shared" si="10"/>
        <v/>
      </c>
      <c r="Q88" s="57" t="str">
        <f t="shared" si="11"/>
        <v/>
      </c>
      <c r="R88" s="57" t="str">
        <f t="shared" si="12"/>
        <v/>
      </c>
    </row>
    <row r="89" spans="2:18" ht="32.25" hidden="1" customHeight="1" x14ac:dyDescent="0.25">
      <c r="B89" s="46"/>
      <c r="C89" s="46"/>
      <c r="D89" s="46"/>
      <c r="E89" s="46"/>
      <c r="F89" s="47"/>
      <c r="G89" s="48"/>
      <c r="H89" s="47"/>
      <c r="I89" s="47"/>
      <c r="J89" s="46"/>
      <c r="K89" s="46"/>
      <c r="L89" s="49"/>
      <c r="M89" s="42" t="str">
        <f>IF(F89="","",IF(AND(H89&lt;&gt;"",I89=""),IF(controles!$B$3=1,Tradução!$C$13,Tradução!$D$13),IF(controles!$B$3=1,Tradução!$C$14,Tradução!$D$14)))</f>
        <v/>
      </c>
      <c r="O89" s="57" t="str">
        <f t="shared" si="9"/>
        <v/>
      </c>
      <c r="P89" s="57" t="str">
        <f t="shared" si="10"/>
        <v/>
      </c>
      <c r="Q89" s="57" t="str">
        <f t="shared" si="11"/>
        <v/>
      </c>
      <c r="R89" s="57" t="str">
        <f t="shared" si="12"/>
        <v/>
      </c>
    </row>
    <row r="90" spans="2:18" ht="32.25" hidden="1" customHeight="1" x14ac:dyDescent="0.25">
      <c r="B90" s="46"/>
      <c r="C90" s="46"/>
      <c r="D90" s="46"/>
      <c r="E90" s="46"/>
      <c r="F90" s="47"/>
      <c r="G90" s="48"/>
      <c r="H90" s="47"/>
      <c r="I90" s="47"/>
      <c r="J90" s="46"/>
      <c r="K90" s="46"/>
      <c r="L90" s="49"/>
      <c r="M90" s="42" t="str">
        <f>IF(F90="","",IF(AND(H90&lt;&gt;"",I90=""),IF(controles!$B$3=1,Tradução!$C$13,Tradução!$D$13),IF(controles!$B$3=1,Tradução!$C$14,Tradução!$D$14)))</f>
        <v/>
      </c>
      <c r="O90" s="57" t="str">
        <f t="shared" si="9"/>
        <v/>
      </c>
      <c r="P90" s="57" t="str">
        <f t="shared" si="10"/>
        <v/>
      </c>
      <c r="Q90" s="57" t="str">
        <f t="shared" si="11"/>
        <v/>
      </c>
      <c r="R90" s="57" t="str">
        <f t="shared" si="12"/>
        <v/>
      </c>
    </row>
    <row r="91" spans="2:18" ht="32.25" hidden="1" customHeight="1" x14ac:dyDescent="0.25">
      <c r="B91" s="46"/>
      <c r="C91" s="46"/>
      <c r="D91" s="46"/>
      <c r="E91" s="46"/>
      <c r="F91" s="47"/>
      <c r="G91" s="48"/>
      <c r="H91" s="47"/>
      <c r="I91" s="47"/>
      <c r="J91" s="46"/>
      <c r="K91" s="46"/>
      <c r="L91" s="49"/>
      <c r="M91" s="42" t="str">
        <f>IF(F91="","",IF(AND(H91&lt;&gt;"",I91=""),IF(controles!$B$3=1,Tradução!$C$13,Tradução!$D$13),IF(controles!$B$3=1,Tradução!$C$14,Tradução!$D$14)))</f>
        <v/>
      </c>
      <c r="O91" s="57" t="str">
        <f t="shared" si="9"/>
        <v/>
      </c>
      <c r="P91" s="57" t="str">
        <f t="shared" si="10"/>
        <v/>
      </c>
      <c r="Q91" s="57" t="str">
        <f t="shared" si="11"/>
        <v/>
      </c>
      <c r="R91" s="57" t="str">
        <f t="shared" si="12"/>
        <v/>
      </c>
    </row>
    <row r="92" spans="2:18" ht="32.25" hidden="1" customHeight="1" x14ac:dyDescent="0.25">
      <c r="B92" s="46"/>
      <c r="C92" s="46"/>
      <c r="D92" s="46"/>
      <c r="E92" s="46"/>
      <c r="F92" s="47"/>
      <c r="G92" s="48"/>
      <c r="H92" s="47"/>
      <c r="I92" s="47"/>
      <c r="J92" s="46"/>
      <c r="K92" s="46"/>
      <c r="L92" s="49"/>
      <c r="M92" s="42" t="str">
        <f>IF(F92="","",IF(AND(H92&lt;&gt;"",I92=""),IF(controles!$B$3=1,Tradução!$C$13,Tradução!$D$13),IF(controles!$B$3=1,Tradução!$C$14,Tradução!$D$14)))</f>
        <v/>
      </c>
      <c r="O92" s="57" t="str">
        <f t="shared" si="9"/>
        <v/>
      </c>
      <c r="P92" s="57" t="str">
        <f t="shared" si="10"/>
        <v/>
      </c>
      <c r="Q92" s="57" t="str">
        <f t="shared" si="11"/>
        <v/>
      </c>
      <c r="R92" s="57" t="str">
        <f t="shared" si="12"/>
        <v/>
      </c>
    </row>
    <row r="93" spans="2:18" ht="32.25" hidden="1" customHeight="1" x14ac:dyDescent="0.25">
      <c r="B93" s="46"/>
      <c r="C93" s="46"/>
      <c r="D93" s="46"/>
      <c r="E93" s="46"/>
      <c r="F93" s="47"/>
      <c r="G93" s="48"/>
      <c r="H93" s="47"/>
      <c r="I93" s="47"/>
      <c r="J93" s="46"/>
      <c r="K93" s="46"/>
      <c r="L93" s="49"/>
      <c r="M93" s="42" t="str">
        <f>IF(F93="","",IF(AND(H93&lt;&gt;"",I93=""),IF(controles!$B$3=1,Tradução!$C$13,Tradução!$D$13),IF(controles!$B$3=1,Tradução!$C$14,Tradução!$D$14)))</f>
        <v/>
      </c>
      <c r="O93" s="57" t="str">
        <f t="shared" si="9"/>
        <v/>
      </c>
      <c r="P93" s="57" t="str">
        <f t="shared" si="10"/>
        <v/>
      </c>
      <c r="Q93" s="57" t="str">
        <f t="shared" si="11"/>
        <v/>
      </c>
      <c r="R93" s="57" t="str">
        <f t="shared" si="12"/>
        <v/>
      </c>
    </row>
    <row r="94" spans="2:18" ht="32.25" hidden="1" customHeight="1" x14ac:dyDescent="0.25">
      <c r="B94" s="46"/>
      <c r="C94" s="46"/>
      <c r="D94" s="46"/>
      <c r="E94" s="46"/>
      <c r="F94" s="47"/>
      <c r="G94" s="48"/>
      <c r="H94" s="47"/>
      <c r="I94" s="47"/>
      <c r="J94" s="46"/>
      <c r="K94" s="46"/>
      <c r="L94" s="49"/>
      <c r="M94" s="42" t="str">
        <f>IF(F94="","",IF(AND(H94&lt;&gt;"",I94=""),IF(controles!$B$3=1,Tradução!$C$13,Tradução!$D$13),IF(controles!$B$3=1,Tradução!$C$14,Tradução!$D$14)))</f>
        <v/>
      </c>
      <c r="O94" s="57" t="str">
        <f t="shared" si="9"/>
        <v/>
      </c>
      <c r="P94" s="57" t="str">
        <f t="shared" si="10"/>
        <v/>
      </c>
      <c r="Q94" s="57" t="str">
        <f t="shared" si="11"/>
        <v/>
      </c>
      <c r="R94" s="57" t="str">
        <f t="shared" si="12"/>
        <v/>
      </c>
    </row>
    <row r="95" spans="2:18" ht="32.25" hidden="1" customHeight="1" x14ac:dyDescent="0.25">
      <c r="B95" s="46"/>
      <c r="C95" s="46"/>
      <c r="D95" s="46"/>
      <c r="E95" s="46"/>
      <c r="F95" s="47"/>
      <c r="G95" s="48"/>
      <c r="H95" s="47"/>
      <c r="I95" s="47"/>
      <c r="J95" s="46"/>
      <c r="K95" s="46"/>
      <c r="L95" s="49"/>
      <c r="M95" s="42" t="str">
        <f>IF(F95="","",IF(AND(H95&lt;&gt;"",I95=""),IF(controles!$B$3=1,Tradução!$C$13,Tradução!$D$13),IF(controles!$B$3=1,Tradução!$C$14,Tradução!$D$14)))</f>
        <v/>
      </c>
      <c r="O95" s="57" t="str">
        <f t="shared" si="9"/>
        <v/>
      </c>
      <c r="P95" s="57" t="str">
        <f t="shared" si="10"/>
        <v/>
      </c>
      <c r="Q95" s="57" t="str">
        <f t="shared" si="11"/>
        <v/>
      </c>
      <c r="R95" s="57" t="str">
        <f t="shared" si="12"/>
        <v/>
      </c>
    </row>
    <row r="96" spans="2:18" ht="32.25" hidden="1" customHeight="1" x14ac:dyDescent="0.25">
      <c r="B96" s="46"/>
      <c r="C96" s="46"/>
      <c r="D96" s="46"/>
      <c r="E96" s="46"/>
      <c r="F96" s="47"/>
      <c r="G96" s="48"/>
      <c r="H96" s="47"/>
      <c r="I96" s="47"/>
      <c r="J96" s="46"/>
      <c r="K96" s="46"/>
      <c r="L96" s="49"/>
      <c r="M96" s="42" t="str">
        <f>IF(F96="","",IF(AND(H96&lt;&gt;"",I96=""),IF(controles!$B$3=1,Tradução!$C$13,Tradução!$D$13),IF(controles!$B$3=1,Tradução!$C$14,Tradução!$D$14)))</f>
        <v/>
      </c>
      <c r="O96" s="57" t="str">
        <f t="shared" si="9"/>
        <v/>
      </c>
      <c r="P96" s="57" t="str">
        <f t="shared" si="10"/>
        <v/>
      </c>
      <c r="Q96" s="57" t="str">
        <f t="shared" si="11"/>
        <v/>
      </c>
      <c r="R96" s="57" t="str">
        <f t="shared" si="12"/>
        <v/>
      </c>
    </row>
    <row r="97" spans="2:18" ht="32.25" hidden="1" customHeight="1" x14ac:dyDescent="0.25">
      <c r="B97" s="46"/>
      <c r="C97" s="46"/>
      <c r="D97" s="46"/>
      <c r="E97" s="46"/>
      <c r="F97" s="47"/>
      <c r="G97" s="48"/>
      <c r="H97" s="47"/>
      <c r="I97" s="47"/>
      <c r="J97" s="46"/>
      <c r="K97" s="46"/>
      <c r="L97" s="49"/>
      <c r="M97" s="42" t="str">
        <f>IF(F97="","",IF(AND(H97&lt;&gt;"",I97=""),IF(controles!$B$3=1,Tradução!$C$13,Tradução!$D$13),IF(controles!$B$3=1,Tradução!$C$14,Tradução!$D$14)))</f>
        <v/>
      </c>
      <c r="O97" s="57" t="str">
        <f t="shared" si="9"/>
        <v/>
      </c>
      <c r="P97" s="57" t="str">
        <f t="shared" si="10"/>
        <v/>
      </c>
      <c r="Q97" s="57" t="str">
        <f t="shared" si="11"/>
        <v/>
      </c>
      <c r="R97" s="57" t="str">
        <f t="shared" si="12"/>
        <v/>
      </c>
    </row>
    <row r="98" spans="2:18" ht="32.25" hidden="1" customHeight="1" x14ac:dyDescent="0.25">
      <c r="B98" s="46"/>
      <c r="C98" s="46"/>
      <c r="D98" s="46"/>
      <c r="E98" s="46"/>
      <c r="F98" s="47"/>
      <c r="G98" s="48"/>
      <c r="H98" s="47"/>
      <c r="I98" s="47"/>
      <c r="J98" s="46"/>
      <c r="K98" s="46"/>
      <c r="L98" s="49"/>
      <c r="M98" s="42" t="str">
        <f>IF(F98="","",IF(AND(H98&lt;&gt;"",I98=""),IF(controles!$B$3=1,Tradução!$C$13,Tradução!$D$13),IF(controles!$B$3=1,Tradução!$C$14,Tradução!$D$14)))</f>
        <v/>
      </c>
      <c r="O98" s="57" t="str">
        <f t="shared" si="9"/>
        <v/>
      </c>
      <c r="P98" s="57" t="str">
        <f t="shared" si="10"/>
        <v/>
      </c>
      <c r="Q98" s="57" t="str">
        <f t="shared" si="11"/>
        <v/>
      </c>
      <c r="R98" s="57" t="str">
        <f t="shared" si="12"/>
        <v/>
      </c>
    </row>
    <row r="99" spans="2:18" ht="32.25" hidden="1" customHeight="1" x14ac:dyDescent="0.25">
      <c r="B99" s="46"/>
      <c r="C99" s="46"/>
      <c r="D99" s="46"/>
      <c r="E99" s="46"/>
      <c r="F99" s="47"/>
      <c r="G99" s="48"/>
      <c r="H99" s="47"/>
      <c r="I99" s="47"/>
      <c r="J99" s="46"/>
      <c r="K99" s="46"/>
      <c r="L99" s="49"/>
      <c r="M99" s="42" t="str">
        <f>IF(F99="","",IF(AND(H99&lt;&gt;"",I99=""),IF(controles!$B$3=1,Tradução!$C$13,Tradução!$D$13),IF(controles!$B$3=1,Tradução!$C$14,Tradução!$D$14)))</f>
        <v/>
      </c>
      <c r="O99" s="57" t="str">
        <f t="shared" si="9"/>
        <v/>
      </c>
      <c r="P99" s="57" t="str">
        <f t="shared" si="10"/>
        <v/>
      </c>
      <c r="Q99" s="57" t="str">
        <f t="shared" si="11"/>
        <v/>
      </c>
      <c r="R99" s="57" t="str">
        <f t="shared" si="12"/>
        <v/>
      </c>
    </row>
    <row r="100" spans="2:18" ht="32.25" hidden="1" customHeight="1" x14ac:dyDescent="0.25">
      <c r="B100" s="46"/>
      <c r="C100" s="46"/>
      <c r="D100" s="46"/>
      <c r="E100" s="46"/>
      <c r="F100" s="47"/>
      <c r="G100" s="48"/>
      <c r="H100" s="47"/>
      <c r="I100" s="47"/>
      <c r="J100" s="46"/>
      <c r="K100" s="46"/>
      <c r="L100" s="49"/>
      <c r="M100" s="42" t="str">
        <f>IF(F100="","",IF(AND(H100&lt;&gt;"",I100=""),IF(controles!$B$3=1,Tradução!$C$13,Tradução!$D$13),IF(controles!$B$3=1,Tradução!$C$14,Tradução!$D$14)))</f>
        <v/>
      </c>
      <c r="O100" s="57" t="str">
        <f t="shared" si="9"/>
        <v/>
      </c>
      <c r="P100" s="57" t="str">
        <f t="shared" si="10"/>
        <v/>
      </c>
      <c r="Q100" s="57" t="str">
        <f t="shared" si="11"/>
        <v/>
      </c>
      <c r="R100" s="57" t="str">
        <f t="shared" si="12"/>
        <v/>
      </c>
    </row>
    <row r="101" spans="2:18" ht="32.25" hidden="1" customHeight="1" x14ac:dyDescent="0.25">
      <c r="B101" s="46"/>
      <c r="C101" s="46"/>
      <c r="D101" s="46"/>
      <c r="E101" s="46"/>
      <c r="F101" s="47"/>
      <c r="G101" s="48"/>
      <c r="H101" s="47"/>
      <c r="I101" s="47"/>
      <c r="J101" s="46"/>
      <c r="K101" s="46"/>
      <c r="L101" s="49"/>
      <c r="M101" s="42" t="str">
        <f>IF(F101="","",IF(AND(H101&lt;&gt;"",I101=""),IF(controles!$B$3=1,Tradução!$C$13,Tradução!$D$13),IF(controles!$B$3=1,Tradução!$C$14,Tradução!$D$14)))</f>
        <v/>
      </c>
      <c r="O101" s="57" t="str">
        <f t="shared" si="9"/>
        <v/>
      </c>
      <c r="P101" s="57" t="str">
        <f t="shared" si="10"/>
        <v/>
      </c>
      <c r="Q101" s="57" t="str">
        <f t="shared" si="11"/>
        <v/>
      </c>
      <c r="R101" s="57" t="str">
        <f t="shared" si="12"/>
        <v/>
      </c>
    </row>
    <row r="102" spans="2:18" ht="32.25" hidden="1" customHeight="1" x14ac:dyDescent="0.25">
      <c r="B102" s="46"/>
      <c r="C102" s="46"/>
      <c r="D102" s="46"/>
      <c r="E102" s="46"/>
      <c r="F102" s="47"/>
      <c r="G102" s="48"/>
      <c r="H102" s="47"/>
      <c r="I102" s="47"/>
      <c r="J102" s="46"/>
      <c r="K102" s="46"/>
      <c r="L102" s="49"/>
      <c r="M102" s="42" t="str">
        <f>IF(F102="","",IF(AND(H102&lt;&gt;"",I102=""),IF(controles!$B$3=1,Tradução!$C$13,Tradução!$D$13),IF(controles!$B$3=1,Tradução!$C$14,Tradução!$D$14)))</f>
        <v/>
      </c>
      <c r="O102" s="57" t="str">
        <f t="shared" si="9"/>
        <v/>
      </c>
      <c r="P102" s="57" t="str">
        <f t="shared" si="10"/>
        <v/>
      </c>
      <c r="Q102" s="57" t="str">
        <f t="shared" si="11"/>
        <v/>
      </c>
      <c r="R102" s="57" t="str">
        <f t="shared" si="12"/>
        <v/>
      </c>
    </row>
    <row r="103" spans="2:18" ht="32.25" hidden="1" customHeight="1" x14ac:dyDescent="0.25">
      <c r="B103" s="46"/>
      <c r="C103" s="46"/>
      <c r="D103" s="46"/>
      <c r="E103" s="46"/>
      <c r="F103" s="47"/>
      <c r="G103" s="48"/>
      <c r="H103" s="47"/>
      <c r="I103" s="47"/>
      <c r="J103" s="46"/>
      <c r="K103" s="46"/>
      <c r="L103" s="49"/>
      <c r="M103" s="42" t="str">
        <f>IF(F103="","",IF(AND(H103&lt;&gt;"",I103=""),IF(controles!$B$3=1,Tradução!$C$13,Tradução!$D$13),IF(controles!$B$3=1,Tradução!$C$14,Tradução!$D$14)))</f>
        <v/>
      </c>
      <c r="O103" s="57" t="str">
        <f t="shared" si="9"/>
        <v/>
      </c>
      <c r="P103" s="57" t="str">
        <f t="shared" si="10"/>
        <v/>
      </c>
      <c r="Q103" s="57" t="str">
        <f t="shared" si="11"/>
        <v/>
      </c>
      <c r="R103" s="57" t="str">
        <f t="shared" si="12"/>
        <v/>
      </c>
    </row>
    <row r="104" spans="2:18" ht="32.25" hidden="1" customHeight="1" x14ac:dyDescent="0.25">
      <c r="B104" s="46"/>
      <c r="C104" s="46"/>
      <c r="D104" s="46"/>
      <c r="E104" s="46"/>
      <c r="F104" s="47"/>
      <c r="G104" s="48"/>
      <c r="H104" s="47"/>
      <c r="I104" s="47"/>
      <c r="J104" s="46"/>
      <c r="K104" s="46"/>
      <c r="L104" s="49"/>
      <c r="M104" s="42" t="str">
        <f>IF(F104="","",IF(AND(H104&lt;&gt;"",I104=""),IF(controles!$B$3=1,Tradução!$C$13,Tradução!$D$13),IF(controles!$B$3=1,Tradução!$C$14,Tradução!$D$14)))</f>
        <v/>
      </c>
      <c r="O104" s="57" t="str">
        <f t="shared" si="9"/>
        <v/>
      </c>
      <c r="P104" s="57" t="str">
        <f t="shared" si="10"/>
        <v/>
      </c>
      <c r="Q104" s="57" t="str">
        <f t="shared" si="11"/>
        <v/>
      </c>
      <c r="R104" s="57" t="str">
        <f t="shared" si="12"/>
        <v/>
      </c>
    </row>
    <row r="105" spans="2:18" ht="32.25" hidden="1" customHeight="1" x14ac:dyDescent="0.25">
      <c r="B105" s="46"/>
      <c r="C105" s="46"/>
      <c r="D105" s="46"/>
      <c r="E105" s="46"/>
      <c r="F105" s="47"/>
      <c r="G105" s="48"/>
      <c r="H105" s="47"/>
      <c r="I105" s="47"/>
      <c r="J105" s="46"/>
      <c r="K105" s="46"/>
      <c r="L105" s="49"/>
      <c r="M105" s="42" t="str">
        <f>IF(F105="","",IF(AND(H105&lt;&gt;"",I105=""),IF(controles!$B$3=1,Tradução!$C$13,Tradução!$D$13),IF(controles!$B$3=1,Tradução!$C$14,Tradução!$D$14)))</f>
        <v/>
      </c>
      <c r="O105" s="57" t="str">
        <f t="shared" si="9"/>
        <v/>
      </c>
      <c r="P105" s="57" t="str">
        <f t="shared" si="10"/>
        <v/>
      </c>
      <c r="Q105" s="57" t="str">
        <f t="shared" si="11"/>
        <v/>
      </c>
      <c r="R105" s="57" t="str">
        <f t="shared" si="12"/>
        <v/>
      </c>
    </row>
    <row r="106" spans="2:18" ht="32.25" hidden="1" customHeight="1" x14ac:dyDescent="0.25">
      <c r="B106" s="46"/>
      <c r="C106" s="46"/>
      <c r="D106" s="46"/>
      <c r="E106" s="46"/>
      <c r="F106" s="47"/>
      <c r="G106" s="48"/>
      <c r="H106" s="47"/>
      <c r="I106" s="47"/>
      <c r="J106" s="46"/>
      <c r="K106" s="46"/>
      <c r="L106" s="49"/>
      <c r="M106" s="42" t="str">
        <f>IF(F106="","",IF(AND(H106&lt;&gt;"",I106=""),IF(controles!$B$3=1,Tradução!$C$13,Tradução!$D$13),IF(controles!$B$3=1,Tradução!$C$14,Tradução!$D$14)))</f>
        <v/>
      </c>
      <c r="O106" s="57" t="str">
        <f t="shared" si="9"/>
        <v/>
      </c>
      <c r="P106" s="57" t="str">
        <f t="shared" si="10"/>
        <v/>
      </c>
      <c r="Q106" s="57" t="str">
        <f t="shared" si="11"/>
        <v/>
      </c>
      <c r="R106" s="57" t="str">
        <f t="shared" si="12"/>
        <v/>
      </c>
    </row>
    <row r="107" spans="2:18" ht="32.25" hidden="1" customHeight="1" x14ac:dyDescent="0.25">
      <c r="B107" s="46"/>
      <c r="C107" s="46"/>
      <c r="D107" s="46"/>
      <c r="E107" s="46"/>
      <c r="F107" s="47"/>
      <c r="G107" s="48"/>
      <c r="H107" s="47"/>
      <c r="I107" s="47"/>
      <c r="J107" s="46"/>
      <c r="K107" s="46"/>
      <c r="L107" s="49"/>
      <c r="M107" s="42" t="str">
        <f>IF(F107="","",IF(AND(H107&lt;&gt;"",I107=""),IF(controles!$B$3=1,Tradução!$C$13,Tradução!$D$13),IF(controles!$B$3=1,Tradução!$C$14,Tradução!$D$14)))</f>
        <v/>
      </c>
      <c r="O107" s="57" t="str">
        <f t="shared" si="9"/>
        <v/>
      </c>
      <c r="P107" s="57" t="str">
        <f t="shared" si="10"/>
        <v/>
      </c>
      <c r="Q107" s="57" t="str">
        <f t="shared" si="11"/>
        <v/>
      </c>
      <c r="R107" s="57" t="str">
        <f t="shared" si="12"/>
        <v/>
      </c>
    </row>
    <row r="108" spans="2:18" ht="32.25" hidden="1" customHeight="1" x14ac:dyDescent="0.25">
      <c r="B108" s="46"/>
      <c r="C108" s="46"/>
      <c r="D108" s="46"/>
      <c r="E108" s="46"/>
      <c r="F108" s="47"/>
      <c r="G108" s="48"/>
      <c r="H108" s="47"/>
      <c r="I108" s="47"/>
      <c r="J108" s="46"/>
      <c r="K108" s="46"/>
      <c r="L108" s="49"/>
      <c r="M108" s="42" t="str">
        <f>IF(F108="","",IF(AND(H108&lt;&gt;"",I108=""),IF(controles!$B$3=1,Tradução!$C$13,Tradução!$D$13),IF(controles!$B$3=1,Tradução!$C$14,Tradução!$D$14)))</f>
        <v/>
      </c>
      <c r="O108" s="57" t="str">
        <f t="shared" si="9"/>
        <v/>
      </c>
      <c r="P108" s="57" t="str">
        <f t="shared" si="10"/>
        <v/>
      </c>
      <c r="Q108" s="57" t="str">
        <f t="shared" si="11"/>
        <v/>
      </c>
      <c r="R108" s="57" t="str">
        <f t="shared" si="12"/>
        <v/>
      </c>
    </row>
    <row r="109" spans="2:18" ht="32.25" hidden="1" customHeight="1" x14ac:dyDescent="0.25">
      <c r="B109" s="46"/>
      <c r="C109" s="46"/>
      <c r="D109" s="46"/>
      <c r="E109" s="46"/>
      <c r="F109" s="47"/>
      <c r="G109" s="48"/>
      <c r="H109" s="47"/>
      <c r="I109" s="47"/>
      <c r="J109" s="46"/>
      <c r="K109" s="46"/>
      <c r="L109" s="49"/>
      <c r="M109" s="42" t="str">
        <f>IF(F109="","",IF(AND(H109&lt;&gt;"",I109=""),IF(controles!$B$3=1,Tradução!$C$13,Tradução!$D$13),IF(controles!$B$3=1,Tradução!$C$14,Tradução!$D$14)))</f>
        <v/>
      </c>
      <c r="O109" s="57" t="str">
        <f t="shared" si="9"/>
        <v/>
      </c>
      <c r="P109" s="57" t="str">
        <f t="shared" si="10"/>
        <v/>
      </c>
      <c r="Q109" s="57" t="str">
        <f t="shared" si="11"/>
        <v/>
      </c>
      <c r="R109" s="57" t="str">
        <f t="shared" si="12"/>
        <v/>
      </c>
    </row>
    <row r="110" spans="2:18" ht="32.25" hidden="1" customHeight="1" x14ac:dyDescent="0.25">
      <c r="B110" s="46"/>
      <c r="C110" s="46"/>
      <c r="D110" s="46"/>
      <c r="E110" s="46"/>
      <c r="F110" s="47"/>
      <c r="G110" s="48"/>
      <c r="H110" s="47"/>
      <c r="I110" s="47"/>
      <c r="J110" s="46"/>
      <c r="K110" s="46"/>
      <c r="L110" s="49"/>
      <c r="M110" s="42" t="str">
        <f>IF(F110="","",IF(AND(H110&lt;&gt;"",I110=""),IF(controles!$B$3=1,Tradução!$C$13,Tradução!$D$13),IF(controles!$B$3=1,Tradução!$C$14,Tradução!$D$14)))</f>
        <v/>
      </c>
      <c r="O110" s="57" t="str">
        <f t="shared" si="9"/>
        <v/>
      </c>
      <c r="P110" s="57" t="str">
        <f t="shared" si="10"/>
        <v/>
      </c>
      <c r="Q110" s="57" t="str">
        <f t="shared" si="11"/>
        <v/>
      </c>
      <c r="R110" s="57" t="str">
        <f t="shared" si="12"/>
        <v/>
      </c>
    </row>
    <row r="111" spans="2:18" ht="32.25" hidden="1" customHeight="1" x14ac:dyDescent="0.25">
      <c r="B111" s="46"/>
      <c r="C111" s="46"/>
      <c r="D111" s="46"/>
      <c r="E111" s="46"/>
      <c r="F111" s="47"/>
      <c r="G111" s="48"/>
      <c r="H111" s="47"/>
      <c r="I111" s="47"/>
      <c r="J111" s="46"/>
      <c r="K111" s="46"/>
      <c r="L111" s="49"/>
      <c r="M111" s="42" t="str">
        <f>IF(F111="","",IF(AND(H111&lt;&gt;"",I111=""),IF(controles!$B$3=1,Tradução!$C$13,Tradução!$D$13),IF(controles!$B$3=1,Tradução!$C$14,Tradução!$D$14)))</f>
        <v/>
      </c>
      <c r="O111" s="57" t="str">
        <f t="shared" si="9"/>
        <v/>
      </c>
      <c r="P111" s="57" t="str">
        <f t="shared" si="10"/>
        <v/>
      </c>
      <c r="Q111" s="57" t="str">
        <f t="shared" si="11"/>
        <v/>
      </c>
      <c r="R111" s="57" t="str">
        <f t="shared" si="12"/>
        <v/>
      </c>
    </row>
    <row r="112" spans="2:18" ht="32.25" hidden="1" customHeight="1" x14ac:dyDescent="0.25">
      <c r="B112" s="46"/>
      <c r="C112" s="46"/>
      <c r="D112" s="46"/>
      <c r="E112" s="46"/>
      <c r="F112" s="47"/>
      <c r="G112" s="48"/>
      <c r="H112" s="47"/>
      <c r="I112" s="47"/>
      <c r="J112" s="46"/>
      <c r="K112" s="46"/>
      <c r="L112" s="49"/>
      <c r="M112" s="42" t="str">
        <f>IF(F112="","",IF(AND(H112&lt;&gt;"",I112=""),IF(controles!$B$3=1,Tradução!$C$13,Tradução!$D$13),IF(controles!$B$3=1,Tradução!$C$14,Tradução!$D$14)))</f>
        <v/>
      </c>
      <c r="O112" s="57" t="str">
        <f t="shared" si="9"/>
        <v/>
      </c>
      <c r="P112" s="57" t="str">
        <f t="shared" si="10"/>
        <v/>
      </c>
      <c r="Q112" s="57" t="str">
        <f t="shared" si="11"/>
        <v/>
      </c>
      <c r="R112" s="57" t="str">
        <f t="shared" si="12"/>
        <v/>
      </c>
    </row>
    <row r="113" spans="2:18" ht="32.25" hidden="1" customHeight="1" x14ac:dyDescent="0.25">
      <c r="B113" s="46"/>
      <c r="C113" s="46"/>
      <c r="D113" s="46"/>
      <c r="E113" s="46"/>
      <c r="F113" s="47"/>
      <c r="G113" s="48"/>
      <c r="H113" s="47"/>
      <c r="I113" s="47"/>
      <c r="J113" s="46"/>
      <c r="K113" s="46"/>
      <c r="L113" s="49"/>
      <c r="M113" s="42" t="str">
        <f>IF(F113="","",IF(AND(H113&lt;&gt;"",I113=""),IF(controles!$B$3=1,Tradução!$C$13,Tradução!$D$13),IF(controles!$B$3=1,Tradução!$C$14,Tradução!$D$14)))</f>
        <v/>
      </c>
      <c r="O113" s="57" t="str">
        <f t="shared" si="9"/>
        <v/>
      </c>
      <c r="P113" s="57" t="str">
        <f t="shared" si="10"/>
        <v/>
      </c>
      <c r="Q113" s="57" t="str">
        <f t="shared" si="11"/>
        <v/>
      </c>
      <c r="R113" s="57" t="str">
        <f t="shared" si="12"/>
        <v/>
      </c>
    </row>
    <row r="114" spans="2:18" ht="32.25" hidden="1" customHeight="1" x14ac:dyDescent="0.25">
      <c r="B114" s="46"/>
      <c r="C114" s="46"/>
      <c r="D114" s="46"/>
      <c r="E114" s="46"/>
      <c r="F114" s="47"/>
      <c r="G114" s="48"/>
      <c r="H114" s="47"/>
      <c r="I114" s="47"/>
      <c r="J114" s="46"/>
      <c r="K114" s="46"/>
      <c r="L114" s="49"/>
      <c r="M114" s="42" t="str">
        <f>IF(F114="","",IF(AND(H114&lt;&gt;"",I114=""),IF(controles!$B$3=1,Tradução!$C$13,Tradução!$D$13),IF(controles!$B$3=1,Tradução!$C$14,Tradução!$D$14)))</f>
        <v/>
      </c>
      <c r="O114" s="57" t="str">
        <f t="shared" si="9"/>
        <v/>
      </c>
      <c r="P114" s="57" t="str">
        <f t="shared" si="10"/>
        <v/>
      </c>
      <c r="Q114" s="57" t="str">
        <f t="shared" si="11"/>
        <v/>
      </c>
      <c r="R114" s="57" t="str">
        <f t="shared" si="12"/>
        <v/>
      </c>
    </row>
    <row r="115" spans="2:18" ht="32.25" hidden="1" customHeight="1" x14ac:dyDescent="0.25">
      <c r="B115" s="46"/>
      <c r="C115" s="46"/>
      <c r="D115" s="46"/>
      <c r="E115" s="46"/>
      <c r="F115" s="47"/>
      <c r="G115" s="48"/>
      <c r="H115" s="47"/>
      <c r="I115" s="47"/>
      <c r="J115" s="46"/>
      <c r="K115" s="46"/>
      <c r="L115" s="49"/>
      <c r="M115" s="42" t="str">
        <f>IF(F115="","",IF(AND(H115&lt;&gt;"",I115=""),IF(controles!$B$3=1,Tradução!$C$13,Tradução!$D$13),IF(controles!$B$3=1,Tradução!$C$14,Tradução!$D$14)))</f>
        <v/>
      </c>
      <c r="O115" s="57" t="str">
        <f t="shared" si="9"/>
        <v/>
      </c>
      <c r="P115" s="57" t="str">
        <f t="shared" si="10"/>
        <v/>
      </c>
      <c r="Q115" s="57" t="str">
        <f t="shared" si="11"/>
        <v/>
      </c>
      <c r="R115" s="57" t="str">
        <f t="shared" si="12"/>
        <v/>
      </c>
    </row>
    <row r="116" spans="2:18" ht="32.25" hidden="1" customHeight="1" x14ac:dyDescent="0.25">
      <c r="B116" s="46"/>
      <c r="C116" s="46"/>
      <c r="D116" s="46"/>
      <c r="E116" s="46"/>
      <c r="F116" s="47"/>
      <c r="G116" s="48"/>
      <c r="H116" s="47"/>
      <c r="I116" s="47"/>
      <c r="J116" s="46"/>
      <c r="K116" s="46"/>
      <c r="L116" s="49"/>
      <c r="M116" s="42" t="str">
        <f>IF(F116="","",IF(AND(H116&lt;&gt;"",I116=""),IF(controles!$B$3=1,Tradução!$C$13,Tradução!$D$13),IF(controles!$B$3=1,Tradução!$C$14,Tradução!$D$14)))</f>
        <v/>
      </c>
      <c r="O116" s="57" t="str">
        <f t="shared" si="9"/>
        <v/>
      </c>
      <c r="P116" s="57" t="str">
        <f t="shared" si="10"/>
        <v/>
      </c>
      <c r="Q116" s="57" t="str">
        <f t="shared" si="11"/>
        <v/>
      </c>
      <c r="R116" s="57" t="str">
        <f t="shared" si="12"/>
        <v/>
      </c>
    </row>
    <row r="117" spans="2:18" ht="32.25" hidden="1" customHeight="1" x14ac:dyDescent="0.25">
      <c r="B117" s="46"/>
      <c r="C117" s="46"/>
      <c r="D117" s="46"/>
      <c r="E117" s="46"/>
      <c r="F117" s="47"/>
      <c r="G117" s="48"/>
      <c r="H117" s="47"/>
      <c r="I117" s="47"/>
      <c r="J117" s="46"/>
      <c r="K117" s="46"/>
      <c r="L117" s="49"/>
      <c r="M117" s="42" t="str">
        <f>IF(F117="","",IF(AND(H117&lt;&gt;"",I117=""),IF(controles!$B$3=1,Tradução!$C$13,Tradução!$D$13),IF(controles!$B$3=1,Tradução!$C$14,Tradução!$D$14)))</f>
        <v/>
      </c>
      <c r="O117" s="57" t="str">
        <f t="shared" si="9"/>
        <v/>
      </c>
      <c r="P117" s="57" t="str">
        <f t="shared" si="10"/>
        <v/>
      </c>
      <c r="Q117" s="57" t="str">
        <f t="shared" si="11"/>
        <v/>
      </c>
      <c r="R117" s="57" t="str">
        <f t="shared" si="12"/>
        <v/>
      </c>
    </row>
    <row r="118" spans="2:18" ht="32.25" hidden="1" customHeight="1" x14ac:dyDescent="0.25">
      <c r="B118" s="46"/>
      <c r="C118" s="46"/>
      <c r="D118" s="46"/>
      <c r="E118" s="46"/>
      <c r="F118" s="47"/>
      <c r="G118" s="48"/>
      <c r="H118" s="47"/>
      <c r="I118" s="47"/>
      <c r="J118" s="46"/>
      <c r="K118" s="46"/>
      <c r="L118" s="49"/>
      <c r="M118" s="42" t="str">
        <f>IF(F118="","",IF(AND(H118&lt;&gt;"",I118=""),IF(controles!$B$3=1,Tradução!$C$13,Tradução!$D$13),IF(controles!$B$3=1,Tradução!$C$14,Tradução!$D$14)))</f>
        <v/>
      </c>
      <c r="O118" s="57" t="str">
        <f t="shared" si="9"/>
        <v/>
      </c>
      <c r="P118" s="57" t="str">
        <f t="shared" si="10"/>
        <v/>
      </c>
      <c r="Q118" s="57" t="str">
        <f t="shared" si="11"/>
        <v/>
      </c>
      <c r="R118" s="57" t="str">
        <f t="shared" si="12"/>
        <v/>
      </c>
    </row>
    <row r="119" spans="2:18" ht="32.25" hidden="1" customHeight="1" x14ac:dyDescent="0.25">
      <c r="B119" s="46"/>
      <c r="C119" s="46"/>
      <c r="D119" s="46"/>
      <c r="E119" s="46"/>
      <c r="F119" s="47"/>
      <c r="G119" s="48"/>
      <c r="H119" s="47"/>
      <c r="I119" s="47"/>
      <c r="J119" s="46"/>
      <c r="K119" s="46"/>
      <c r="L119" s="49"/>
      <c r="M119" s="42" t="str">
        <f>IF(F119="","",IF(AND(H119&lt;&gt;"",I119=""),IF(controles!$B$3=1,Tradução!$C$13,Tradução!$D$13),IF(controles!$B$3=1,Tradução!$C$14,Tradução!$D$14)))</f>
        <v/>
      </c>
      <c r="O119" s="57" t="str">
        <f t="shared" si="9"/>
        <v/>
      </c>
      <c r="P119" s="57" t="str">
        <f t="shared" si="10"/>
        <v/>
      </c>
      <c r="Q119" s="57" t="str">
        <f t="shared" si="11"/>
        <v/>
      </c>
      <c r="R119" s="57" t="str">
        <f t="shared" si="12"/>
        <v/>
      </c>
    </row>
    <row r="120" spans="2:18" ht="32.25" hidden="1" customHeight="1" x14ac:dyDescent="0.25">
      <c r="B120" s="46"/>
      <c r="C120" s="46"/>
      <c r="D120" s="46"/>
      <c r="E120" s="46"/>
      <c r="F120" s="47"/>
      <c r="G120" s="48"/>
      <c r="H120" s="47"/>
      <c r="I120" s="47"/>
      <c r="J120" s="46"/>
      <c r="K120" s="46"/>
      <c r="L120" s="49"/>
      <c r="M120" s="42" t="str">
        <f>IF(F120="","",IF(AND(H120&lt;&gt;"",I120=""),IF(controles!$B$3=1,Tradução!$C$13,Tradução!$D$13),IF(controles!$B$3=1,Tradução!$C$14,Tradução!$D$14)))</f>
        <v/>
      </c>
      <c r="O120" s="57" t="str">
        <f t="shared" si="9"/>
        <v/>
      </c>
      <c r="P120" s="57" t="str">
        <f t="shared" si="10"/>
        <v/>
      </c>
      <c r="Q120" s="57" t="str">
        <f t="shared" si="11"/>
        <v/>
      </c>
      <c r="R120" s="57" t="str">
        <f t="shared" si="12"/>
        <v/>
      </c>
    </row>
    <row r="121" spans="2:18" ht="32.25" hidden="1" customHeight="1" x14ac:dyDescent="0.25">
      <c r="B121" s="46"/>
      <c r="C121" s="46"/>
      <c r="D121" s="46"/>
      <c r="E121" s="46"/>
      <c r="F121" s="47"/>
      <c r="G121" s="48"/>
      <c r="H121" s="47"/>
      <c r="I121" s="47"/>
      <c r="J121" s="46"/>
      <c r="K121" s="46"/>
      <c r="L121" s="49"/>
      <c r="M121" s="42" t="str">
        <f>IF(F121="","",IF(AND(H121&lt;&gt;"",I121=""),IF(controles!$B$3=1,Tradução!$C$13,Tradução!$D$13),IF(controles!$B$3=1,Tradução!$C$14,Tradução!$D$14)))</f>
        <v/>
      </c>
      <c r="O121" s="57" t="str">
        <f t="shared" si="9"/>
        <v/>
      </c>
      <c r="P121" s="57" t="str">
        <f t="shared" si="10"/>
        <v/>
      </c>
      <c r="Q121" s="57" t="str">
        <f t="shared" si="11"/>
        <v/>
      </c>
      <c r="R121" s="57" t="str">
        <f t="shared" si="12"/>
        <v/>
      </c>
    </row>
    <row r="122" spans="2:18" ht="32.25" hidden="1" customHeight="1" x14ac:dyDescent="0.25">
      <c r="B122" s="46"/>
      <c r="C122" s="46"/>
      <c r="D122" s="46"/>
      <c r="E122" s="46"/>
      <c r="F122" s="47"/>
      <c r="G122" s="48"/>
      <c r="H122" s="47"/>
      <c r="I122" s="47"/>
      <c r="J122" s="46"/>
      <c r="K122" s="46"/>
      <c r="L122" s="49"/>
      <c r="M122" s="42" t="str">
        <f>IF(F122="","",IF(AND(H122&lt;&gt;"",I122=""),IF(controles!$B$3=1,Tradução!$C$13,Tradução!$D$13),IF(controles!$B$3=1,Tradução!$C$14,Tradução!$D$14)))</f>
        <v/>
      </c>
      <c r="O122" s="57" t="str">
        <f t="shared" si="9"/>
        <v/>
      </c>
      <c r="P122" s="57" t="str">
        <f t="shared" si="10"/>
        <v/>
      </c>
      <c r="Q122" s="57" t="str">
        <f t="shared" si="11"/>
        <v/>
      </c>
      <c r="R122" s="57" t="str">
        <f t="shared" si="12"/>
        <v/>
      </c>
    </row>
    <row r="123" spans="2:18" ht="32.25" hidden="1" customHeight="1" x14ac:dyDescent="0.25">
      <c r="B123" s="46"/>
      <c r="C123" s="46"/>
      <c r="D123" s="46"/>
      <c r="E123" s="46"/>
      <c r="F123" s="47"/>
      <c r="G123" s="48"/>
      <c r="H123" s="47"/>
      <c r="I123" s="47"/>
      <c r="J123" s="46"/>
      <c r="K123" s="46"/>
      <c r="L123" s="49"/>
      <c r="M123" s="42" t="str">
        <f>IF(F123="","",IF(AND(H123&lt;&gt;"",I123=""),IF(controles!$B$3=1,Tradução!$C$13,Tradução!$D$13),IF(controles!$B$3=1,Tradução!$C$14,Tradução!$D$14)))</f>
        <v/>
      </c>
      <c r="O123" s="57" t="str">
        <f t="shared" si="9"/>
        <v/>
      </c>
      <c r="P123" s="57" t="str">
        <f t="shared" si="10"/>
        <v/>
      </c>
      <c r="Q123" s="57" t="str">
        <f t="shared" si="11"/>
        <v/>
      </c>
      <c r="R123" s="57" t="str">
        <f t="shared" si="12"/>
        <v/>
      </c>
    </row>
    <row r="124" spans="2:18" ht="32.25" hidden="1" customHeight="1" x14ac:dyDescent="0.25">
      <c r="B124" s="46"/>
      <c r="C124" s="46"/>
      <c r="D124" s="46"/>
      <c r="E124" s="46"/>
      <c r="F124" s="47"/>
      <c r="G124" s="48"/>
      <c r="H124" s="47"/>
      <c r="I124" s="47"/>
      <c r="J124" s="46"/>
      <c r="K124" s="46"/>
      <c r="L124" s="49"/>
      <c r="M124" s="42" t="str">
        <f>IF(F124="","",IF(AND(H124&lt;&gt;"",I124=""),IF(controles!$B$3=1,Tradução!$C$13,Tradução!$D$13),IF(controles!$B$3=1,Tradução!$C$14,Tradução!$D$14)))</f>
        <v/>
      </c>
      <c r="O124" s="57" t="str">
        <f t="shared" si="9"/>
        <v/>
      </c>
      <c r="P124" s="57" t="str">
        <f t="shared" si="10"/>
        <v/>
      </c>
      <c r="Q124" s="57" t="str">
        <f t="shared" si="11"/>
        <v/>
      </c>
      <c r="R124" s="57" t="str">
        <f t="shared" si="12"/>
        <v/>
      </c>
    </row>
    <row r="125" spans="2:18" ht="32.25" hidden="1" customHeight="1" x14ac:dyDescent="0.25">
      <c r="B125" s="46"/>
      <c r="C125" s="46"/>
      <c r="D125" s="46"/>
      <c r="E125" s="46"/>
      <c r="F125" s="47"/>
      <c r="G125" s="48"/>
      <c r="H125" s="47"/>
      <c r="I125" s="47"/>
      <c r="J125" s="46"/>
      <c r="K125" s="46"/>
      <c r="L125" s="49"/>
      <c r="M125" s="42" t="str">
        <f>IF(F125="","",IF(AND(H125&lt;&gt;"",I125=""),IF(controles!$B$3=1,Tradução!$C$13,Tradução!$D$13),IF(controles!$B$3=1,Tradução!$C$14,Tradução!$D$14)))</f>
        <v/>
      </c>
      <c r="O125" s="57" t="str">
        <f t="shared" si="9"/>
        <v/>
      </c>
      <c r="P125" s="57" t="str">
        <f t="shared" si="10"/>
        <v/>
      </c>
      <c r="Q125" s="57" t="str">
        <f t="shared" si="11"/>
        <v/>
      </c>
      <c r="R125" s="57" t="str">
        <f t="shared" si="12"/>
        <v/>
      </c>
    </row>
    <row r="126" spans="2:18" ht="32.25" hidden="1" customHeight="1" x14ac:dyDescent="0.25">
      <c r="B126" s="46"/>
      <c r="C126" s="46"/>
      <c r="D126" s="46"/>
      <c r="E126" s="46"/>
      <c r="F126" s="47"/>
      <c r="G126" s="48"/>
      <c r="H126" s="47"/>
      <c r="I126" s="47"/>
      <c r="J126" s="46"/>
      <c r="K126" s="46"/>
      <c r="L126" s="49"/>
      <c r="M126" s="42" t="str">
        <f>IF(F126="","",IF(AND(H126&lt;&gt;"",I126=""),IF(controles!$B$3=1,Tradução!$C$13,Tradução!$D$13),IF(controles!$B$3=1,Tradução!$C$14,Tradução!$D$14)))</f>
        <v/>
      </c>
      <c r="O126" s="57" t="str">
        <f t="shared" si="9"/>
        <v/>
      </c>
      <c r="P126" s="57" t="str">
        <f t="shared" si="10"/>
        <v/>
      </c>
      <c r="Q126" s="57" t="str">
        <f t="shared" si="11"/>
        <v/>
      </c>
      <c r="R126" s="57" t="str">
        <f t="shared" si="12"/>
        <v/>
      </c>
    </row>
    <row r="127" spans="2:18" ht="32.25" hidden="1" customHeight="1" x14ac:dyDescent="0.25">
      <c r="B127" s="46"/>
      <c r="C127" s="46"/>
      <c r="D127" s="46"/>
      <c r="E127" s="46"/>
      <c r="F127" s="47"/>
      <c r="G127" s="48"/>
      <c r="H127" s="47"/>
      <c r="I127" s="47"/>
      <c r="J127" s="46"/>
      <c r="K127" s="46"/>
      <c r="L127" s="49"/>
      <c r="M127" s="42" t="str">
        <f>IF(F127="","",IF(AND(H127&lt;&gt;"",I127=""),IF(controles!$B$3=1,Tradução!$C$13,Tradução!$D$13),IF(controles!$B$3=1,Tradução!$C$14,Tradução!$D$14)))</f>
        <v/>
      </c>
      <c r="O127" s="57" t="str">
        <f t="shared" si="9"/>
        <v/>
      </c>
      <c r="P127" s="57" t="str">
        <f t="shared" si="10"/>
        <v/>
      </c>
      <c r="Q127" s="57" t="str">
        <f t="shared" si="11"/>
        <v/>
      </c>
      <c r="R127" s="57" t="str">
        <f t="shared" si="12"/>
        <v/>
      </c>
    </row>
    <row r="128" spans="2:18" ht="32.25" hidden="1" customHeight="1" x14ac:dyDescent="0.25">
      <c r="B128" s="46"/>
      <c r="C128" s="46"/>
      <c r="D128" s="46"/>
      <c r="E128" s="46"/>
      <c r="F128" s="47"/>
      <c r="G128" s="48"/>
      <c r="H128" s="47"/>
      <c r="I128" s="47"/>
      <c r="J128" s="46"/>
      <c r="K128" s="46"/>
      <c r="L128" s="49"/>
      <c r="M128" s="42" t="str">
        <f>IF(F128="","",IF(AND(H128&lt;&gt;"",I128=""),IF(controles!$B$3=1,Tradução!$C$13,Tradução!$D$13),IF(controles!$B$3=1,Tradução!$C$14,Tradução!$D$14)))</f>
        <v/>
      </c>
      <c r="O128" s="57" t="str">
        <f t="shared" si="9"/>
        <v/>
      </c>
      <c r="P128" s="57" t="str">
        <f t="shared" si="10"/>
        <v/>
      </c>
      <c r="Q128" s="57" t="str">
        <f t="shared" si="11"/>
        <v/>
      </c>
      <c r="R128" s="57" t="str">
        <f t="shared" si="12"/>
        <v/>
      </c>
    </row>
    <row r="129" spans="2:18" ht="32.25" hidden="1" customHeight="1" x14ac:dyDescent="0.25">
      <c r="B129" s="46"/>
      <c r="C129" s="46"/>
      <c r="D129" s="46"/>
      <c r="E129" s="46"/>
      <c r="F129" s="47"/>
      <c r="G129" s="48"/>
      <c r="H129" s="47"/>
      <c r="I129" s="47"/>
      <c r="J129" s="46"/>
      <c r="K129" s="46"/>
      <c r="L129" s="49"/>
      <c r="M129" s="42" t="str">
        <f>IF(F129="","",IF(AND(H129&lt;&gt;"",I129=""),IF(controles!$B$3=1,Tradução!$C$13,Tradução!$D$13),IF(controles!$B$3=1,Tradução!$C$14,Tradução!$D$14)))</f>
        <v/>
      </c>
      <c r="O129" s="57" t="str">
        <f t="shared" si="9"/>
        <v/>
      </c>
      <c r="P129" s="57" t="str">
        <f t="shared" si="10"/>
        <v/>
      </c>
      <c r="Q129" s="57" t="str">
        <f t="shared" si="11"/>
        <v/>
      </c>
      <c r="R129" s="57" t="str">
        <f t="shared" si="12"/>
        <v/>
      </c>
    </row>
    <row r="130" spans="2:18" ht="32.25" hidden="1" customHeight="1" x14ac:dyDescent="0.25">
      <c r="B130" s="46"/>
      <c r="C130" s="46"/>
      <c r="D130" s="46"/>
      <c r="E130" s="46"/>
      <c r="F130" s="47"/>
      <c r="G130" s="48"/>
      <c r="H130" s="47"/>
      <c r="I130" s="47"/>
      <c r="J130" s="46"/>
      <c r="K130" s="46"/>
      <c r="L130" s="49"/>
      <c r="M130" s="42" t="str">
        <f>IF(F130="","",IF(AND(H130&lt;&gt;"",I130=""),IF(controles!$B$3=1,Tradução!$C$13,Tradução!$D$13),IF(controles!$B$3=1,Tradução!$C$14,Tradução!$D$14)))</f>
        <v/>
      </c>
      <c r="O130" s="57" t="str">
        <f t="shared" si="9"/>
        <v/>
      </c>
      <c r="P130" s="57" t="str">
        <f t="shared" si="10"/>
        <v/>
      </c>
      <c r="Q130" s="57" t="str">
        <f t="shared" si="11"/>
        <v/>
      </c>
      <c r="R130" s="57" t="str">
        <f t="shared" si="12"/>
        <v/>
      </c>
    </row>
    <row r="131" spans="2:18" ht="32.25" hidden="1" customHeight="1" x14ac:dyDescent="0.25">
      <c r="B131" s="46"/>
      <c r="C131" s="46"/>
      <c r="D131" s="46"/>
      <c r="E131" s="46"/>
      <c r="F131" s="47"/>
      <c r="G131" s="48"/>
      <c r="H131" s="47"/>
      <c r="I131" s="47"/>
      <c r="J131" s="46"/>
      <c r="K131" s="46"/>
      <c r="L131" s="49"/>
      <c r="M131" s="42" t="str">
        <f>IF(F131="","",IF(AND(H131&lt;&gt;"",I131=""),IF(controles!$B$3=1,Tradução!$C$13,Tradução!$D$13),IF(controles!$B$3=1,Tradução!$C$14,Tradução!$D$14)))</f>
        <v/>
      </c>
      <c r="O131" s="57" t="str">
        <f t="shared" si="9"/>
        <v/>
      </c>
      <c r="P131" s="57" t="str">
        <f t="shared" si="10"/>
        <v/>
      </c>
      <c r="Q131" s="57" t="str">
        <f t="shared" si="11"/>
        <v/>
      </c>
      <c r="R131" s="57" t="str">
        <f t="shared" si="12"/>
        <v/>
      </c>
    </row>
    <row r="132" spans="2:18" ht="32.25" hidden="1" customHeight="1" x14ac:dyDescent="0.25">
      <c r="B132" s="46"/>
      <c r="C132" s="46"/>
      <c r="D132" s="46"/>
      <c r="E132" s="46"/>
      <c r="F132" s="47"/>
      <c r="G132" s="48"/>
      <c r="H132" s="47"/>
      <c r="I132" s="47"/>
      <c r="J132" s="46"/>
      <c r="K132" s="46"/>
      <c r="L132" s="49"/>
      <c r="M132" s="42" t="str">
        <f>IF(F132="","",IF(AND(H132&lt;&gt;"",I132=""),IF(controles!$B$3=1,Tradução!$C$13,Tradução!$D$13),IF(controles!$B$3=1,Tradução!$C$14,Tradução!$D$14)))</f>
        <v/>
      </c>
      <c r="O132" s="57" t="str">
        <f t="shared" si="9"/>
        <v/>
      </c>
      <c r="P132" s="57" t="str">
        <f t="shared" si="10"/>
        <v/>
      </c>
      <c r="Q132" s="57" t="str">
        <f t="shared" si="11"/>
        <v/>
      </c>
      <c r="R132" s="57" t="str">
        <f t="shared" si="12"/>
        <v/>
      </c>
    </row>
    <row r="133" spans="2:18" ht="32.25" hidden="1" customHeight="1" x14ac:dyDescent="0.25">
      <c r="B133" s="46"/>
      <c r="C133" s="46"/>
      <c r="D133" s="46"/>
      <c r="E133" s="46"/>
      <c r="F133" s="47"/>
      <c r="G133" s="48"/>
      <c r="H133" s="47"/>
      <c r="I133" s="47"/>
      <c r="J133" s="46"/>
      <c r="K133" s="46"/>
      <c r="L133" s="49"/>
      <c r="M133" s="42" t="str">
        <f>IF(F133="","",IF(AND(H133&lt;&gt;"",I133=""),IF(controles!$B$3=1,Tradução!$C$13,Tradução!$D$13),IF(controles!$B$3=1,Tradução!$C$14,Tradução!$D$14)))</f>
        <v/>
      </c>
      <c r="O133" s="57" t="str">
        <f t="shared" si="9"/>
        <v/>
      </c>
      <c r="P133" s="57" t="str">
        <f t="shared" si="10"/>
        <v/>
      </c>
      <c r="Q133" s="57" t="str">
        <f t="shared" si="11"/>
        <v/>
      </c>
      <c r="R133" s="57" t="str">
        <f t="shared" si="12"/>
        <v/>
      </c>
    </row>
    <row r="134" spans="2:18" ht="32.25" hidden="1" customHeight="1" x14ac:dyDescent="0.25">
      <c r="B134" s="46"/>
      <c r="C134" s="46"/>
      <c r="D134" s="46"/>
      <c r="E134" s="46"/>
      <c r="F134" s="47"/>
      <c r="G134" s="48"/>
      <c r="H134" s="47"/>
      <c r="I134" s="47"/>
      <c r="J134" s="46"/>
      <c r="K134" s="46"/>
      <c r="L134" s="49"/>
      <c r="M134" s="42" t="str">
        <f>IF(F134="","",IF(AND(H134&lt;&gt;"",I134=""),IF(controles!$B$3=1,Tradução!$C$13,Tradução!$D$13),IF(controles!$B$3=1,Tradução!$C$14,Tradução!$D$14)))</f>
        <v/>
      </c>
      <c r="O134" s="57" t="str">
        <f t="shared" si="9"/>
        <v/>
      </c>
      <c r="P134" s="57" t="str">
        <f t="shared" si="10"/>
        <v/>
      </c>
      <c r="Q134" s="57" t="str">
        <f t="shared" si="11"/>
        <v/>
      </c>
      <c r="R134" s="57" t="str">
        <f t="shared" si="12"/>
        <v/>
      </c>
    </row>
    <row r="135" spans="2:18" ht="32.25" hidden="1" customHeight="1" x14ac:dyDescent="0.25">
      <c r="B135" s="46"/>
      <c r="C135" s="46"/>
      <c r="D135" s="46"/>
      <c r="E135" s="46"/>
      <c r="F135" s="47"/>
      <c r="G135" s="48"/>
      <c r="H135" s="47"/>
      <c r="I135" s="47"/>
      <c r="J135" s="46"/>
      <c r="K135" s="46"/>
      <c r="L135" s="49"/>
      <c r="M135" s="42" t="str">
        <f>IF(F135="","",IF(AND(H135&lt;&gt;"",I135=""),IF(controles!$B$3=1,Tradução!$C$13,Tradução!$D$13),IF(controles!$B$3=1,Tradução!$C$14,Tradução!$D$14)))</f>
        <v/>
      </c>
      <c r="O135" s="57" t="str">
        <f t="shared" ref="O135:O198" si="13">IF(I135="","",MONTH(I135))</f>
        <v/>
      </c>
      <c r="P135" s="57" t="str">
        <f t="shared" ref="P135:P198" si="14">IF(I135="","",YEAR(I135))</f>
        <v/>
      </c>
      <c r="Q135" s="57" t="str">
        <f t="shared" ref="Q135:Q198" si="15">IF(H135="","",IF(I135&lt;&gt;"","",MONTH(H135)))</f>
        <v/>
      </c>
      <c r="R135" s="57" t="str">
        <f t="shared" ref="R135:R198" si="16">IF(H135="","",IF(I135&lt;&gt;"","",YEAR(H135)))</f>
        <v/>
      </c>
    </row>
    <row r="136" spans="2:18" ht="32.25" hidden="1" customHeight="1" x14ac:dyDescent="0.25">
      <c r="B136" s="46"/>
      <c r="C136" s="46"/>
      <c r="D136" s="46"/>
      <c r="E136" s="46"/>
      <c r="F136" s="47"/>
      <c r="G136" s="48"/>
      <c r="H136" s="47"/>
      <c r="I136" s="47"/>
      <c r="J136" s="46"/>
      <c r="K136" s="46"/>
      <c r="L136" s="49"/>
      <c r="M136" s="42" t="str">
        <f>IF(F136="","",IF(AND(H136&lt;&gt;"",I136=""),IF(controles!$B$3=1,Tradução!$C$13,Tradução!$D$13),IF(controles!$B$3=1,Tradução!$C$14,Tradução!$D$14)))</f>
        <v/>
      </c>
      <c r="O136" s="57" t="str">
        <f t="shared" si="13"/>
        <v/>
      </c>
      <c r="P136" s="57" t="str">
        <f t="shared" si="14"/>
        <v/>
      </c>
      <c r="Q136" s="57" t="str">
        <f t="shared" si="15"/>
        <v/>
      </c>
      <c r="R136" s="57" t="str">
        <f t="shared" si="16"/>
        <v/>
      </c>
    </row>
    <row r="137" spans="2:18" ht="32.25" hidden="1" customHeight="1" x14ac:dyDescent="0.25">
      <c r="B137" s="46"/>
      <c r="C137" s="46"/>
      <c r="D137" s="46"/>
      <c r="E137" s="46"/>
      <c r="F137" s="47"/>
      <c r="G137" s="48"/>
      <c r="H137" s="47"/>
      <c r="I137" s="47"/>
      <c r="J137" s="46"/>
      <c r="K137" s="46"/>
      <c r="L137" s="49"/>
      <c r="M137" s="42" t="str">
        <f>IF(F137="","",IF(AND(H137&lt;&gt;"",I137=""),IF(controles!$B$3=1,Tradução!$C$13,Tradução!$D$13),IF(controles!$B$3=1,Tradução!$C$14,Tradução!$D$14)))</f>
        <v/>
      </c>
      <c r="O137" s="57" t="str">
        <f t="shared" si="13"/>
        <v/>
      </c>
      <c r="P137" s="57" t="str">
        <f t="shared" si="14"/>
        <v/>
      </c>
      <c r="Q137" s="57" t="str">
        <f t="shared" si="15"/>
        <v/>
      </c>
      <c r="R137" s="57" t="str">
        <f t="shared" si="16"/>
        <v/>
      </c>
    </row>
    <row r="138" spans="2:18" ht="32.25" hidden="1" customHeight="1" x14ac:dyDescent="0.25">
      <c r="B138" s="46"/>
      <c r="C138" s="46"/>
      <c r="D138" s="46"/>
      <c r="E138" s="46"/>
      <c r="F138" s="47"/>
      <c r="G138" s="48"/>
      <c r="H138" s="47"/>
      <c r="I138" s="47"/>
      <c r="J138" s="46"/>
      <c r="K138" s="46"/>
      <c r="L138" s="49"/>
      <c r="M138" s="42" t="str">
        <f>IF(F138="","",IF(AND(H138&lt;&gt;"",I138=""),IF(controles!$B$3=1,Tradução!$C$13,Tradução!$D$13),IF(controles!$B$3=1,Tradução!$C$14,Tradução!$D$14)))</f>
        <v/>
      </c>
      <c r="O138" s="57" t="str">
        <f t="shared" si="13"/>
        <v/>
      </c>
      <c r="P138" s="57" t="str">
        <f t="shared" si="14"/>
        <v/>
      </c>
      <c r="Q138" s="57" t="str">
        <f t="shared" si="15"/>
        <v/>
      </c>
      <c r="R138" s="57" t="str">
        <f t="shared" si="16"/>
        <v/>
      </c>
    </row>
    <row r="139" spans="2:18" ht="32.25" hidden="1" customHeight="1" x14ac:dyDescent="0.25">
      <c r="B139" s="46"/>
      <c r="C139" s="46"/>
      <c r="D139" s="46"/>
      <c r="E139" s="46"/>
      <c r="F139" s="47"/>
      <c r="G139" s="48"/>
      <c r="H139" s="47"/>
      <c r="I139" s="47"/>
      <c r="J139" s="46"/>
      <c r="K139" s="46"/>
      <c r="L139" s="49"/>
      <c r="M139" s="42" t="str">
        <f>IF(F139="","",IF(AND(H139&lt;&gt;"",I139=""),IF(controles!$B$3=1,Tradução!$C$13,Tradução!$D$13),IF(controles!$B$3=1,Tradução!$C$14,Tradução!$D$14)))</f>
        <v/>
      </c>
      <c r="O139" s="57" t="str">
        <f t="shared" si="13"/>
        <v/>
      </c>
      <c r="P139" s="57" t="str">
        <f t="shared" si="14"/>
        <v/>
      </c>
      <c r="Q139" s="57" t="str">
        <f t="shared" si="15"/>
        <v/>
      </c>
      <c r="R139" s="57" t="str">
        <f t="shared" si="16"/>
        <v/>
      </c>
    </row>
    <row r="140" spans="2:18" ht="32.25" hidden="1" customHeight="1" x14ac:dyDescent="0.25">
      <c r="B140" s="46"/>
      <c r="C140" s="46"/>
      <c r="D140" s="46"/>
      <c r="E140" s="46"/>
      <c r="F140" s="47"/>
      <c r="G140" s="48"/>
      <c r="H140" s="47"/>
      <c r="I140" s="47"/>
      <c r="J140" s="46"/>
      <c r="K140" s="46"/>
      <c r="L140" s="49"/>
      <c r="M140" s="42" t="str">
        <f>IF(F140="","",IF(AND(H140&lt;&gt;"",I140=""),IF(controles!$B$3=1,Tradução!$C$13,Tradução!$D$13),IF(controles!$B$3=1,Tradução!$C$14,Tradução!$D$14)))</f>
        <v/>
      </c>
      <c r="O140" s="57" t="str">
        <f t="shared" si="13"/>
        <v/>
      </c>
      <c r="P140" s="57" t="str">
        <f t="shared" si="14"/>
        <v/>
      </c>
      <c r="Q140" s="57" t="str">
        <f t="shared" si="15"/>
        <v/>
      </c>
      <c r="R140" s="57" t="str">
        <f t="shared" si="16"/>
        <v/>
      </c>
    </row>
    <row r="141" spans="2:18" ht="32.25" hidden="1" customHeight="1" x14ac:dyDescent="0.25">
      <c r="B141" s="46"/>
      <c r="C141" s="46"/>
      <c r="D141" s="46"/>
      <c r="E141" s="46"/>
      <c r="F141" s="47"/>
      <c r="G141" s="48"/>
      <c r="H141" s="47"/>
      <c r="I141" s="47"/>
      <c r="J141" s="46"/>
      <c r="K141" s="46"/>
      <c r="L141" s="49"/>
      <c r="M141" s="42" t="str">
        <f>IF(F141="","",IF(AND(H141&lt;&gt;"",I141=""),IF(controles!$B$3=1,Tradução!$C$13,Tradução!$D$13),IF(controles!$B$3=1,Tradução!$C$14,Tradução!$D$14)))</f>
        <v/>
      </c>
      <c r="O141" s="57" t="str">
        <f t="shared" si="13"/>
        <v/>
      </c>
      <c r="P141" s="57" t="str">
        <f t="shared" si="14"/>
        <v/>
      </c>
      <c r="Q141" s="57" t="str">
        <f t="shared" si="15"/>
        <v/>
      </c>
      <c r="R141" s="57" t="str">
        <f t="shared" si="16"/>
        <v/>
      </c>
    </row>
    <row r="142" spans="2:18" ht="32.25" hidden="1" customHeight="1" x14ac:dyDescent="0.25">
      <c r="B142" s="46"/>
      <c r="C142" s="46"/>
      <c r="D142" s="46"/>
      <c r="E142" s="46"/>
      <c r="F142" s="47"/>
      <c r="G142" s="48"/>
      <c r="H142" s="47"/>
      <c r="I142" s="47"/>
      <c r="J142" s="46"/>
      <c r="K142" s="46"/>
      <c r="L142" s="49"/>
      <c r="M142" s="42" t="str">
        <f>IF(F142="","",IF(AND(H142&lt;&gt;"",I142=""),IF(controles!$B$3=1,Tradução!$C$13,Tradução!$D$13),IF(controles!$B$3=1,Tradução!$C$14,Tradução!$D$14)))</f>
        <v/>
      </c>
      <c r="O142" s="57" t="str">
        <f t="shared" si="13"/>
        <v/>
      </c>
      <c r="P142" s="57" t="str">
        <f t="shared" si="14"/>
        <v/>
      </c>
      <c r="Q142" s="57" t="str">
        <f t="shared" si="15"/>
        <v/>
      </c>
      <c r="R142" s="57" t="str">
        <f t="shared" si="16"/>
        <v/>
      </c>
    </row>
    <row r="143" spans="2:18" ht="32.25" hidden="1" customHeight="1" x14ac:dyDescent="0.25">
      <c r="B143" s="46"/>
      <c r="C143" s="46"/>
      <c r="D143" s="46"/>
      <c r="E143" s="46"/>
      <c r="F143" s="47"/>
      <c r="G143" s="48"/>
      <c r="H143" s="47"/>
      <c r="I143" s="47"/>
      <c r="J143" s="46"/>
      <c r="K143" s="46"/>
      <c r="L143" s="49"/>
      <c r="M143" s="42" t="str">
        <f>IF(F143="","",IF(AND(H143&lt;&gt;"",I143=""),IF(controles!$B$3=1,Tradução!$C$13,Tradução!$D$13),IF(controles!$B$3=1,Tradução!$C$14,Tradução!$D$14)))</f>
        <v/>
      </c>
      <c r="O143" s="57" t="str">
        <f t="shared" si="13"/>
        <v/>
      </c>
      <c r="P143" s="57" t="str">
        <f t="shared" si="14"/>
        <v/>
      </c>
      <c r="Q143" s="57" t="str">
        <f t="shared" si="15"/>
        <v/>
      </c>
      <c r="R143" s="57" t="str">
        <f t="shared" si="16"/>
        <v/>
      </c>
    </row>
    <row r="144" spans="2:18" ht="32.25" hidden="1" customHeight="1" x14ac:dyDescent="0.25">
      <c r="B144" s="46"/>
      <c r="C144" s="46"/>
      <c r="D144" s="46"/>
      <c r="E144" s="46"/>
      <c r="F144" s="47"/>
      <c r="G144" s="48"/>
      <c r="H144" s="47"/>
      <c r="I144" s="47"/>
      <c r="J144" s="46"/>
      <c r="K144" s="46"/>
      <c r="L144" s="49"/>
      <c r="M144" s="42" t="str">
        <f>IF(F144="","",IF(AND(H144&lt;&gt;"",I144=""),IF(controles!$B$3=1,Tradução!$C$13,Tradução!$D$13),IF(controles!$B$3=1,Tradução!$C$14,Tradução!$D$14)))</f>
        <v/>
      </c>
      <c r="O144" s="57" t="str">
        <f t="shared" si="13"/>
        <v/>
      </c>
      <c r="P144" s="57" t="str">
        <f t="shared" si="14"/>
        <v/>
      </c>
      <c r="Q144" s="57" t="str">
        <f t="shared" si="15"/>
        <v/>
      </c>
      <c r="R144" s="57" t="str">
        <f t="shared" si="16"/>
        <v/>
      </c>
    </row>
    <row r="145" spans="2:18" ht="32.25" hidden="1" customHeight="1" x14ac:dyDescent="0.25">
      <c r="B145" s="46"/>
      <c r="C145" s="46"/>
      <c r="D145" s="46"/>
      <c r="E145" s="46"/>
      <c r="F145" s="47"/>
      <c r="G145" s="48"/>
      <c r="H145" s="47"/>
      <c r="I145" s="47"/>
      <c r="J145" s="46"/>
      <c r="K145" s="46"/>
      <c r="L145" s="49"/>
      <c r="M145" s="42" t="str">
        <f>IF(F145="","",IF(AND(H145&lt;&gt;"",I145=""),IF(controles!$B$3=1,Tradução!$C$13,Tradução!$D$13),IF(controles!$B$3=1,Tradução!$C$14,Tradução!$D$14)))</f>
        <v/>
      </c>
      <c r="O145" s="57" t="str">
        <f t="shared" si="13"/>
        <v/>
      </c>
      <c r="P145" s="57" t="str">
        <f t="shared" si="14"/>
        <v/>
      </c>
      <c r="Q145" s="57" t="str">
        <f t="shared" si="15"/>
        <v/>
      </c>
      <c r="R145" s="57" t="str">
        <f t="shared" si="16"/>
        <v/>
      </c>
    </row>
    <row r="146" spans="2:18" ht="32.25" hidden="1" customHeight="1" x14ac:dyDescent="0.25">
      <c r="B146" s="46"/>
      <c r="C146" s="46"/>
      <c r="D146" s="46"/>
      <c r="E146" s="46"/>
      <c r="F146" s="47"/>
      <c r="G146" s="48"/>
      <c r="H146" s="47"/>
      <c r="I146" s="47"/>
      <c r="J146" s="46"/>
      <c r="K146" s="46"/>
      <c r="L146" s="49"/>
      <c r="M146" s="42" t="str">
        <f>IF(F146="","",IF(AND(H146&lt;&gt;"",I146=""),IF(controles!$B$3=1,Tradução!$C$13,Tradução!$D$13),IF(controles!$B$3=1,Tradução!$C$14,Tradução!$D$14)))</f>
        <v/>
      </c>
      <c r="O146" s="57" t="str">
        <f t="shared" si="13"/>
        <v/>
      </c>
      <c r="P146" s="57" t="str">
        <f t="shared" si="14"/>
        <v/>
      </c>
      <c r="Q146" s="57" t="str">
        <f t="shared" si="15"/>
        <v/>
      </c>
      <c r="R146" s="57" t="str">
        <f t="shared" si="16"/>
        <v/>
      </c>
    </row>
    <row r="147" spans="2:18" ht="32.25" hidden="1" customHeight="1" x14ac:dyDescent="0.25">
      <c r="B147" s="46"/>
      <c r="C147" s="46"/>
      <c r="D147" s="46"/>
      <c r="E147" s="46"/>
      <c r="F147" s="47"/>
      <c r="G147" s="48"/>
      <c r="H147" s="47"/>
      <c r="I147" s="47"/>
      <c r="J147" s="46"/>
      <c r="K147" s="46"/>
      <c r="L147" s="49"/>
      <c r="M147" s="42" t="str">
        <f>IF(F147="","",IF(AND(H147&lt;&gt;"",I147=""),IF(controles!$B$3=1,Tradução!$C$13,Tradução!$D$13),IF(controles!$B$3=1,Tradução!$C$14,Tradução!$D$14)))</f>
        <v/>
      </c>
      <c r="O147" s="57" t="str">
        <f t="shared" si="13"/>
        <v/>
      </c>
      <c r="P147" s="57" t="str">
        <f t="shared" si="14"/>
        <v/>
      </c>
      <c r="Q147" s="57" t="str">
        <f t="shared" si="15"/>
        <v/>
      </c>
      <c r="R147" s="57" t="str">
        <f t="shared" si="16"/>
        <v/>
      </c>
    </row>
    <row r="148" spans="2:18" ht="32.25" hidden="1" customHeight="1" x14ac:dyDescent="0.25">
      <c r="B148" s="46"/>
      <c r="C148" s="46"/>
      <c r="D148" s="46"/>
      <c r="E148" s="46"/>
      <c r="F148" s="47"/>
      <c r="G148" s="48"/>
      <c r="H148" s="47"/>
      <c r="I148" s="47"/>
      <c r="J148" s="46"/>
      <c r="K148" s="46"/>
      <c r="L148" s="49"/>
      <c r="M148" s="42" t="str">
        <f>IF(F148="","",IF(AND(H148&lt;&gt;"",I148=""),IF(controles!$B$3=1,Tradução!$C$13,Tradução!$D$13),IF(controles!$B$3=1,Tradução!$C$14,Tradução!$D$14)))</f>
        <v/>
      </c>
      <c r="O148" s="57" t="str">
        <f t="shared" si="13"/>
        <v/>
      </c>
      <c r="P148" s="57" t="str">
        <f t="shared" si="14"/>
        <v/>
      </c>
      <c r="Q148" s="57" t="str">
        <f t="shared" si="15"/>
        <v/>
      </c>
      <c r="R148" s="57" t="str">
        <f t="shared" si="16"/>
        <v/>
      </c>
    </row>
    <row r="149" spans="2:18" ht="32.25" hidden="1" customHeight="1" x14ac:dyDescent="0.25">
      <c r="B149" s="46"/>
      <c r="C149" s="46"/>
      <c r="D149" s="46"/>
      <c r="E149" s="46"/>
      <c r="F149" s="47"/>
      <c r="G149" s="48"/>
      <c r="H149" s="47"/>
      <c r="I149" s="47"/>
      <c r="J149" s="46"/>
      <c r="K149" s="46"/>
      <c r="L149" s="49"/>
      <c r="M149" s="42" t="str">
        <f>IF(F149="","",IF(AND(H149&lt;&gt;"",I149=""),IF(controles!$B$3=1,Tradução!$C$13,Tradução!$D$13),IF(controles!$B$3=1,Tradução!$C$14,Tradução!$D$14)))</f>
        <v/>
      </c>
      <c r="O149" s="57" t="str">
        <f t="shared" si="13"/>
        <v/>
      </c>
      <c r="P149" s="57" t="str">
        <f t="shared" si="14"/>
        <v/>
      </c>
      <c r="Q149" s="57" t="str">
        <f t="shared" si="15"/>
        <v/>
      </c>
      <c r="R149" s="57" t="str">
        <f t="shared" si="16"/>
        <v/>
      </c>
    </row>
    <row r="150" spans="2:18" ht="32.25" hidden="1" customHeight="1" x14ac:dyDescent="0.25">
      <c r="B150" s="46"/>
      <c r="C150" s="46"/>
      <c r="D150" s="46"/>
      <c r="E150" s="46"/>
      <c r="F150" s="47"/>
      <c r="G150" s="48"/>
      <c r="H150" s="47"/>
      <c r="I150" s="47"/>
      <c r="J150" s="46"/>
      <c r="K150" s="46"/>
      <c r="L150" s="49"/>
      <c r="M150" s="42" t="str">
        <f>IF(F150="","",IF(AND(H150&lt;&gt;"",I150=""),IF(controles!$B$3=1,Tradução!$C$13,Tradução!$D$13),IF(controles!$B$3=1,Tradução!$C$14,Tradução!$D$14)))</f>
        <v/>
      </c>
      <c r="O150" s="57" t="str">
        <f t="shared" si="13"/>
        <v/>
      </c>
      <c r="P150" s="57" t="str">
        <f t="shared" si="14"/>
        <v/>
      </c>
      <c r="Q150" s="57" t="str">
        <f t="shared" si="15"/>
        <v/>
      </c>
      <c r="R150" s="57" t="str">
        <f t="shared" si="16"/>
        <v/>
      </c>
    </row>
    <row r="151" spans="2:18" ht="32.25" hidden="1" customHeight="1" x14ac:dyDescent="0.25">
      <c r="B151" s="46"/>
      <c r="C151" s="46"/>
      <c r="D151" s="46"/>
      <c r="E151" s="46"/>
      <c r="F151" s="47"/>
      <c r="G151" s="48"/>
      <c r="H151" s="47"/>
      <c r="I151" s="47"/>
      <c r="J151" s="46"/>
      <c r="K151" s="46"/>
      <c r="L151" s="49"/>
      <c r="M151" s="42" t="str">
        <f>IF(F151="","",IF(AND(H151&lt;&gt;"",I151=""),IF(controles!$B$3=1,Tradução!$C$13,Tradução!$D$13),IF(controles!$B$3=1,Tradução!$C$14,Tradução!$D$14)))</f>
        <v/>
      </c>
      <c r="O151" s="57" t="str">
        <f t="shared" si="13"/>
        <v/>
      </c>
      <c r="P151" s="57" t="str">
        <f t="shared" si="14"/>
        <v/>
      </c>
      <c r="Q151" s="57" t="str">
        <f t="shared" si="15"/>
        <v/>
      </c>
      <c r="R151" s="57" t="str">
        <f t="shared" si="16"/>
        <v/>
      </c>
    </row>
    <row r="152" spans="2:18" ht="32.25" hidden="1" customHeight="1" x14ac:dyDescent="0.25">
      <c r="B152" s="46"/>
      <c r="C152" s="46"/>
      <c r="D152" s="46"/>
      <c r="E152" s="46"/>
      <c r="F152" s="47"/>
      <c r="G152" s="48"/>
      <c r="H152" s="47"/>
      <c r="I152" s="47"/>
      <c r="J152" s="46"/>
      <c r="K152" s="46"/>
      <c r="L152" s="49"/>
      <c r="M152" s="42" t="str">
        <f>IF(F152="","",IF(AND(H152&lt;&gt;"",I152=""),IF(controles!$B$3=1,Tradução!$C$13,Tradução!$D$13),IF(controles!$B$3=1,Tradução!$C$14,Tradução!$D$14)))</f>
        <v/>
      </c>
      <c r="O152" s="57" t="str">
        <f t="shared" si="13"/>
        <v/>
      </c>
      <c r="P152" s="57" t="str">
        <f t="shared" si="14"/>
        <v/>
      </c>
      <c r="Q152" s="57" t="str">
        <f t="shared" si="15"/>
        <v/>
      </c>
      <c r="R152" s="57" t="str">
        <f t="shared" si="16"/>
        <v/>
      </c>
    </row>
    <row r="153" spans="2:18" ht="32.25" hidden="1" customHeight="1" x14ac:dyDescent="0.25">
      <c r="B153" s="46"/>
      <c r="C153" s="46"/>
      <c r="D153" s="46"/>
      <c r="E153" s="46"/>
      <c r="F153" s="47"/>
      <c r="G153" s="48"/>
      <c r="H153" s="47"/>
      <c r="I153" s="47"/>
      <c r="J153" s="46"/>
      <c r="K153" s="46"/>
      <c r="L153" s="49"/>
      <c r="M153" s="42" t="str">
        <f>IF(F153="","",IF(AND(H153&lt;&gt;"",I153=""),IF(controles!$B$3=1,Tradução!$C$13,Tradução!$D$13),IF(controles!$B$3=1,Tradução!$C$14,Tradução!$D$14)))</f>
        <v/>
      </c>
      <c r="O153" s="57" t="str">
        <f t="shared" si="13"/>
        <v/>
      </c>
      <c r="P153" s="57" t="str">
        <f t="shared" si="14"/>
        <v/>
      </c>
      <c r="Q153" s="57" t="str">
        <f t="shared" si="15"/>
        <v/>
      </c>
      <c r="R153" s="57" t="str">
        <f t="shared" si="16"/>
        <v/>
      </c>
    </row>
    <row r="154" spans="2:18" ht="32.25" hidden="1" customHeight="1" x14ac:dyDescent="0.25">
      <c r="B154" s="46"/>
      <c r="C154" s="46"/>
      <c r="D154" s="46"/>
      <c r="E154" s="46"/>
      <c r="F154" s="47"/>
      <c r="G154" s="48"/>
      <c r="H154" s="47"/>
      <c r="I154" s="47"/>
      <c r="J154" s="46"/>
      <c r="K154" s="46"/>
      <c r="L154" s="49"/>
      <c r="M154" s="42" t="str">
        <f>IF(F154="","",IF(AND(H154&lt;&gt;"",I154=""),IF(controles!$B$3=1,Tradução!$C$13,Tradução!$D$13),IF(controles!$B$3=1,Tradução!$C$14,Tradução!$D$14)))</f>
        <v/>
      </c>
      <c r="O154" s="57" t="str">
        <f t="shared" si="13"/>
        <v/>
      </c>
      <c r="P154" s="57" t="str">
        <f t="shared" si="14"/>
        <v/>
      </c>
      <c r="Q154" s="57" t="str">
        <f t="shared" si="15"/>
        <v/>
      </c>
      <c r="R154" s="57" t="str">
        <f t="shared" si="16"/>
        <v/>
      </c>
    </row>
    <row r="155" spans="2:18" ht="32.25" hidden="1" customHeight="1" x14ac:dyDescent="0.25">
      <c r="B155" s="46"/>
      <c r="C155" s="46"/>
      <c r="D155" s="46"/>
      <c r="E155" s="46"/>
      <c r="F155" s="47"/>
      <c r="G155" s="48"/>
      <c r="H155" s="47"/>
      <c r="I155" s="47"/>
      <c r="J155" s="46"/>
      <c r="K155" s="46"/>
      <c r="L155" s="49"/>
      <c r="M155" s="42" t="str">
        <f>IF(F155="","",IF(AND(H155&lt;&gt;"",I155=""),IF(controles!$B$3=1,Tradução!$C$13,Tradução!$D$13),IF(controles!$B$3=1,Tradução!$C$14,Tradução!$D$14)))</f>
        <v/>
      </c>
      <c r="O155" s="57" t="str">
        <f t="shared" si="13"/>
        <v/>
      </c>
      <c r="P155" s="57" t="str">
        <f t="shared" si="14"/>
        <v/>
      </c>
      <c r="Q155" s="57" t="str">
        <f t="shared" si="15"/>
        <v/>
      </c>
      <c r="R155" s="57" t="str">
        <f t="shared" si="16"/>
        <v/>
      </c>
    </row>
    <row r="156" spans="2:18" ht="32.25" hidden="1" customHeight="1" x14ac:dyDescent="0.25">
      <c r="B156" s="46"/>
      <c r="C156" s="46"/>
      <c r="D156" s="46"/>
      <c r="E156" s="46"/>
      <c r="F156" s="47"/>
      <c r="G156" s="48"/>
      <c r="H156" s="47"/>
      <c r="I156" s="47"/>
      <c r="J156" s="46"/>
      <c r="K156" s="46"/>
      <c r="L156" s="49"/>
      <c r="M156" s="42" t="str">
        <f>IF(F156="","",IF(AND(H156&lt;&gt;"",I156=""),IF(controles!$B$3=1,Tradução!$C$13,Tradução!$D$13),IF(controles!$B$3=1,Tradução!$C$14,Tradução!$D$14)))</f>
        <v/>
      </c>
      <c r="O156" s="57" t="str">
        <f t="shared" si="13"/>
        <v/>
      </c>
      <c r="P156" s="57" t="str">
        <f t="shared" si="14"/>
        <v/>
      </c>
      <c r="Q156" s="57" t="str">
        <f t="shared" si="15"/>
        <v/>
      </c>
      <c r="R156" s="57" t="str">
        <f t="shared" si="16"/>
        <v/>
      </c>
    </row>
    <row r="157" spans="2:18" ht="32.25" hidden="1" customHeight="1" x14ac:dyDescent="0.25">
      <c r="B157" s="46"/>
      <c r="C157" s="46"/>
      <c r="D157" s="46"/>
      <c r="E157" s="46"/>
      <c r="F157" s="47"/>
      <c r="G157" s="48"/>
      <c r="H157" s="47"/>
      <c r="I157" s="47"/>
      <c r="J157" s="46"/>
      <c r="K157" s="46"/>
      <c r="L157" s="49"/>
      <c r="M157" s="42" t="str">
        <f>IF(F157="","",IF(AND(H157&lt;&gt;"",I157=""),IF(controles!$B$3=1,Tradução!$C$13,Tradução!$D$13),IF(controles!$B$3=1,Tradução!$C$14,Tradução!$D$14)))</f>
        <v/>
      </c>
      <c r="O157" s="57" t="str">
        <f t="shared" si="13"/>
        <v/>
      </c>
      <c r="P157" s="57" t="str">
        <f t="shared" si="14"/>
        <v/>
      </c>
      <c r="Q157" s="57" t="str">
        <f t="shared" si="15"/>
        <v/>
      </c>
      <c r="R157" s="57" t="str">
        <f t="shared" si="16"/>
        <v/>
      </c>
    </row>
    <row r="158" spans="2:18" ht="32.25" hidden="1" customHeight="1" x14ac:dyDescent="0.25">
      <c r="B158" s="46"/>
      <c r="C158" s="46"/>
      <c r="D158" s="46"/>
      <c r="E158" s="46"/>
      <c r="F158" s="47"/>
      <c r="G158" s="48"/>
      <c r="H158" s="47"/>
      <c r="I158" s="47"/>
      <c r="J158" s="46"/>
      <c r="K158" s="46"/>
      <c r="L158" s="49"/>
      <c r="M158" s="42" t="str">
        <f>IF(F158="","",IF(AND(H158&lt;&gt;"",I158=""),IF(controles!$B$3=1,Tradução!$C$13,Tradução!$D$13),IF(controles!$B$3=1,Tradução!$C$14,Tradução!$D$14)))</f>
        <v/>
      </c>
      <c r="O158" s="57" t="str">
        <f t="shared" si="13"/>
        <v/>
      </c>
      <c r="P158" s="57" t="str">
        <f t="shared" si="14"/>
        <v/>
      </c>
      <c r="Q158" s="57" t="str">
        <f t="shared" si="15"/>
        <v/>
      </c>
      <c r="R158" s="57" t="str">
        <f t="shared" si="16"/>
        <v/>
      </c>
    </row>
    <row r="159" spans="2:18" ht="32.25" hidden="1" customHeight="1" x14ac:dyDescent="0.25">
      <c r="B159" s="46"/>
      <c r="C159" s="46"/>
      <c r="D159" s="46"/>
      <c r="E159" s="46"/>
      <c r="F159" s="47"/>
      <c r="G159" s="48"/>
      <c r="H159" s="47"/>
      <c r="I159" s="47"/>
      <c r="J159" s="46"/>
      <c r="K159" s="46"/>
      <c r="L159" s="49"/>
      <c r="M159" s="42" t="str">
        <f>IF(F159="","",IF(AND(H159&lt;&gt;"",I159=""),IF(controles!$B$3=1,Tradução!$C$13,Tradução!$D$13),IF(controles!$B$3=1,Tradução!$C$14,Tradução!$D$14)))</f>
        <v/>
      </c>
      <c r="O159" s="57" t="str">
        <f t="shared" si="13"/>
        <v/>
      </c>
      <c r="P159" s="57" t="str">
        <f t="shared" si="14"/>
        <v/>
      </c>
      <c r="Q159" s="57" t="str">
        <f t="shared" si="15"/>
        <v/>
      </c>
      <c r="R159" s="57" t="str">
        <f t="shared" si="16"/>
        <v/>
      </c>
    </row>
    <row r="160" spans="2:18" ht="32.25" hidden="1" customHeight="1" x14ac:dyDescent="0.25">
      <c r="B160" s="46"/>
      <c r="C160" s="46"/>
      <c r="D160" s="46"/>
      <c r="E160" s="46"/>
      <c r="F160" s="47"/>
      <c r="G160" s="48"/>
      <c r="H160" s="47"/>
      <c r="I160" s="47"/>
      <c r="J160" s="46"/>
      <c r="K160" s="46"/>
      <c r="L160" s="49"/>
      <c r="M160" s="42" t="str">
        <f>IF(F160="","",IF(AND(H160&lt;&gt;"",I160=""),IF(controles!$B$3=1,Tradução!$C$13,Tradução!$D$13),IF(controles!$B$3=1,Tradução!$C$14,Tradução!$D$14)))</f>
        <v/>
      </c>
      <c r="O160" s="57" t="str">
        <f t="shared" si="13"/>
        <v/>
      </c>
      <c r="P160" s="57" t="str">
        <f t="shared" si="14"/>
        <v/>
      </c>
      <c r="Q160" s="57" t="str">
        <f t="shared" si="15"/>
        <v/>
      </c>
      <c r="R160" s="57" t="str">
        <f t="shared" si="16"/>
        <v/>
      </c>
    </row>
    <row r="161" spans="2:18" ht="32.25" hidden="1" customHeight="1" x14ac:dyDescent="0.25">
      <c r="B161" s="46"/>
      <c r="C161" s="46"/>
      <c r="D161" s="46"/>
      <c r="E161" s="46"/>
      <c r="F161" s="47"/>
      <c r="G161" s="48"/>
      <c r="H161" s="47"/>
      <c r="I161" s="47"/>
      <c r="J161" s="46"/>
      <c r="K161" s="46"/>
      <c r="L161" s="49"/>
      <c r="M161" s="42" t="str">
        <f>IF(F161="","",IF(AND(H161&lt;&gt;"",I161=""),IF(controles!$B$3=1,Tradução!$C$13,Tradução!$D$13),IF(controles!$B$3=1,Tradução!$C$14,Tradução!$D$14)))</f>
        <v/>
      </c>
      <c r="O161" s="57" t="str">
        <f t="shared" si="13"/>
        <v/>
      </c>
      <c r="P161" s="57" t="str">
        <f t="shared" si="14"/>
        <v/>
      </c>
      <c r="Q161" s="57" t="str">
        <f t="shared" si="15"/>
        <v/>
      </c>
      <c r="R161" s="57" t="str">
        <f t="shared" si="16"/>
        <v/>
      </c>
    </row>
    <row r="162" spans="2:18" ht="32.25" hidden="1" customHeight="1" x14ac:dyDescent="0.25">
      <c r="B162" s="46"/>
      <c r="C162" s="46"/>
      <c r="D162" s="46"/>
      <c r="E162" s="46"/>
      <c r="F162" s="47"/>
      <c r="G162" s="48"/>
      <c r="H162" s="47"/>
      <c r="I162" s="47"/>
      <c r="J162" s="46"/>
      <c r="K162" s="46"/>
      <c r="L162" s="49"/>
      <c r="M162" s="42" t="str">
        <f>IF(F162="","",IF(AND(H162&lt;&gt;"",I162=""),IF(controles!$B$3=1,Tradução!$C$13,Tradução!$D$13),IF(controles!$B$3=1,Tradução!$C$14,Tradução!$D$14)))</f>
        <v/>
      </c>
      <c r="O162" s="57" t="str">
        <f t="shared" si="13"/>
        <v/>
      </c>
      <c r="P162" s="57" t="str">
        <f t="shared" si="14"/>
        <v/>
      </c>
      <c r="Q162" s="57" t="str">
        <f t="shared" si="15"/>
        <v/>
      </c>
      <c r="R162" s="57" t="str">
        <f t="shared" si="16"/>
        <v/>
      </c>
    </row>
    <row r="163" spans="2:18" ht="32.25" hidden="1" customHeight="1" x14ac:dyDescent="0.25">
      <c r="B163" s="46"/>
      <c r="C163" s="46"/>
      <c r="D163" s="46"/>
      <c r="E163" s="46"/>
      <c r="F163" s="47"/>
      <c r="G163" s="48"/>
      <c r="H163" s="47"/>
      <c r="I163" s="47"/>
      <c r="J163" s="46"/>
      <c r="K163" s="46"/>
      <c r="L163" s="49"/>
      <c r="M163" s="42" t="str">
        <f>IF(F163="","",IF(AND(H163&lt;&gt;"",I163=""),IF(controles!$B$3=1,Tradução!$C$13,Tradução!$D$13),IF(controles!$B$3=1,Tradução!$C$14,Tradução!$D$14)))</f>
        <v/>
      </c>
      <c r="O163" s="57" t="str">
        <f t="shared" si="13"/>
        <v/>
      </c>
      <c r="P163" s="57" t="str">
        <f t="shared" si="14"/>
        <v/>
      </c>
      <c r="Q163" s="57" t="str">
        <f t="shared" si="15"/>
        <v/>
      </c>
      <c r="R163" s="57" t="str">
        <f t="shared" si="16"/>
        <v/>
      </c>
    </row>
    <row r="164" spans="2:18" ht="32.25" hidden="1" customHeight="1" x14ac:dyDescent="0.25">
      <c r="B164" s="46"/>
      <c r="C164" s="46"/>
      <c r="D164" s="46"/>
      <c r="E164" s="46"/>
      <c r="F164" s="47"/>
      <c r="G164" s="48"/>
      <c r="H164" s="47"/>
      <c r="I164" s="47"/>
      <c r="J164" s="46"/>
      <c r="K164" s="46"/>
      <c r="L164" s="49"/>
      <c r="M164" s="42" t="str">
        <f>IF(F164="","",IF(AND(H164&lt;&gt;"",I164=""),IF(controles!$B$3=1,Tradução!$C$13,Tradução!$D$13),IF(controles!$B$3=1,Tradução!$C$14,Tradução!$D$14)))</f>
        <v/>
      </c>
      <c r="O164" s="57" t="str">
        <f t="shared" si="13"/>
        <v/>
      </c>
      <c r="P164" s="57" t="str">
        <f t="shared" si="14"/>
        <v/>
      </c>
      <c r="Q164" s="57" t="str">
        <f t="shared" si="15"/>
        <v/>
      </c>
      <c r="R164" s="57" t="str">
        <f t="shared" si="16"/>
        <v/>
      </c>
    </row>
    <row r="165" spans="2:18" ht="32.25" hidden="1" customHeight="1" x14ac:dyDescent="0.25">
      <c r="B165" s="51"/>
      <c r="C165" s="51"/>
      <c r="D165" s="51"/>
      <c r="E165" s="51"/>
      <c r="F165" s="52"/>
      <c r="G165" s="53"/>
      <c r="H165" s="52"/>
      <c r="I165" s="52"/>
      <c r="J165" s="51"/>
      <c r="K165" s="51"/>
      <c r="L165" s="54"/>
      <c r="M165" s="42" t="str">
        <f>IF(F165="","",IF(AND(H165&lt;&gt;"",I165=""),IF(controles!$B$3=1,Tradução!$C$13,Tradução!$D$13),IF(controles!$B$3=1,Tradução!$C$14,Tradução!$D$14)))</f>
        <v/>
      </c>
      <c r="O165" s="57" t="str">
        <f t="shared" si="13"/>
        <v/>
      </c>
      <c r="P165" s="57" t="str">
        <f t="shared" si="14"/>
        <v/>
      </c>
      <c r="Q165" s="57" t="str">
        <f t="shared" si="15"/>
        <v/>
      </c>
      <c r="R165" s="57" t="str">
        <f t="shared" si="16"/>
        <v/>
      </c>
    </row>
    <row r="166" spans="2:18" ht="32.25" hidden="1" customHeight="1" x14ac:dyDescent="0.25">
      <c r="B166" s="51"/>
      <c r="C166" s="51"/>
      <c r="D166" s="51"/>
      <c r="E166" s="51"/>
      <c r="F166" s="52"/>
      <c r="G166" s="53"/>
      <c r="H166" s="52"/>
      <c r="I166" s="52"/>
      <c r="J166" s="51"/>
      <c r="K166" s="51"/>
      <c r="L166" s="54"/>
      <c r="M166" s="42" t="str">
        <f>IF(F166="","",IF(AND(H166&lt;&gt;"",I166=""),IF(controles!$B$3=1,Tradução!$C$13,Tradução!$D$13),IF(controles!$B$3=1,Tradução!$C$14,Tradução!$D$14)))</f>
        <v/>
      </c>
      <c r="O166" s="57" t="str">
        <f t="shared" si="13"/>
        <v/>
      </c>
      <c r="P166" s="57" t="str">
        <f t="shared" si="14"/>
        <v/>
      </c>
      <c r="Q166" s="57" t="str">
        <f t="shared" si="15"/>
        <v/>
      </c>
      <c r="R166" s="57" t="str">
        <f t="shared" si="16"/>
        <v/>
      </c>
    </row>
    <row r="167" spans="2:18" ht="32.25" hidden="1" customHeight="1" x14ac:dyDescent="0.25">
      <c r="B167" s="51"/>
      <c r="C167" s="51"/>
      <c r="D167" s="51"/>
      <c r="E167" s="51"/>
      <c r="F167" s="52"/>
      <c r="G167" s="53"/>
      <c r="H167" s="52"/>
      <c r="I167" s="52"/>
      <c r="J167" s="51"/>
      <c r="K167" s="51"/>
      <c r="L167" s="54"/>
      <c r="M167" s="42" t="str">
        <f>IF(F167="","",IF(AND(H167&lt;&gt;"",I167=""),IF(controles!$B$3=1,Tradução!$C$13,Tradução!$D$13),IF(controles!$B$3=1,Tradução!$C$14,Tradução!$D$14)))</f>
        <v/>
      </c>
      <c r="O167" s="57" t="str">
        <f t="shared" si="13"/>
        <v/>
      </c>
      <c r="P167" s="57" t="str">
        <f t="shared" si="14"/>
        <v/>
      </c>
      <c r="Q167" s="57" t="str">
        <f t="shared" si="15"/>
        <v/>
      </c>
      <c r="R167" s="57" t="str">
        <f t="shared" si="16"/>
        <v/>
      </c>
    </row>
    <row r="168" spans="2:18" ht="32.25" hidden="1" customHeight="1" x14ac:dyDescent="0.25">
      <c r="B168" s="51"/>
      <c r="C168" s="51"/>
      <c r="D168" s="51"/>
      <c r="E168" s="51"/>
      <c r="F168" s="52"/>
      <c r="G168" s="53"/>
      <c r="H168" s="52"/>
      <c r="I168" s="52"/>
      <c r="J168" s="51"/>
      <c r="K168" s="51"/>
      <c r="L168" s="54"/>
      <c r="M168" s="42" t="str">
        <f>IF(F168="","",IF(AND(H168&lt;&gt;"",I168=""),IF(controles!$B$3=1,Tradução!$C$13,Tradução!$D$13),IF(controles!$B$3=1,Tradução!$C$14,Tradução!$D$14)))</f>
        <v/>
      </c>
      <c r="O168" s="57" t="str">
        <f t="shared" si="13"/>
        <v/>
      </c>
      <c r="P168" s="57" t="str">
        <f t="shared" si="14"/>
        <v/>
      </c>
      <c r="Q168" s="57" t="str">
        <f t="shared" si="15"/>
        <v/>
      </c>
      <c r="R168" s="57" t="str">
        <f t="shared" si="16"/>
        <v/>
      </c>
    </row>
    <row r="169" spans="2:18" ht="32.25" hidden="1" customHeight="1" x14ac:dyDescent="0.25">
      <c r="B169" s="51"/>
      <c r="C169" s="51"/>
      <c r="D169" s="51"/>
      <c r="E169" s="51"/>
      <c r="F169" s="52"/>
      <c r="G169" s="53"/>
      <c r="H169" s="52"/>
      <c r="I169" s="52"/>
      <c r="J169" s="51"/>
      <c r="K169" s="51"/>
      <c r="L169" s="54"/>
      <c r="M169" s="42" t="str">
        <f>IF(F169="","",IF(AND(H169&lt;&gt;"",I169=""),IF(controles!$B$3=1,Tradução!$C$13,Tradução!$D$13),IF(controles!$B$3=1,Tradução!$C$14,Tradução!$D$14)))</f>
        <v/>
      </c>
      <c r="O169" s="57" t="str">
        <f t="shared" si="13"/>
        <v/>
      </c>
      <c r="P169" s="57" t="str">
        <f t="shared" si="14"/>
        <v/>
      </c>
      <c r="Q169" s="57" t="str">
        <f t="shared" si="15"/>
        <v/>
      </c>
      <c r="R169" s="57" t="str">
        <f t="shared" si="16"/>
        <v/>
      </c>
    </row>
    <row r="170" spans="2:18" ht="32.25" hidden="1" customHeight="1" x14ac:dyDescent="0.25">
      <c r="B170" s="51"/>
      <c r="C170" s="51"/>
      <c r="D170" s="51"/>
      <c r="E170" s="51"/>
      <c r="F170" s="52"/>
      <c r="G170" s="53"/>
      <c r="H170" s="52"/>
      <c r="I170" s="52"/>
      <c r="J170" s="51"/>
      <c r="K170" s="51"/>
      <c r="L170" s="54"/>
      <c r="M170" s="42" t="str">
        <f>IF(F170="","",IF(AND(H170&lt;&gt;"",I170=""),IF(controles!$B$3=1,Tradução!$C$13,Tradução!$D$13),IF(controles!$B$3=1,Tradução!$C$14,Tradução!$D$14)))</f>
        <v/>
      </c>
      <c r="O170" s="57" t="str">
        <f t="shared" si="13"/>
        <v/>
      </c>
      <c r="P170" s="57" t="str">
        <f t="shared" si="14"/>
        <v/>
      </c>
      <c r="Q170" s="57" t="str">
        <f t="shared" si="15"/>
        <v/>
      </c>
      <c r="R170" s="57" t="str">
        <f t="shared" si="16"/>
        <v/>
      </c>
    </row>
    <row r="171" spans="2:18" ht="32.25" hidden="1" customHeight="1" x14ac:dyDescent="0.25">
      <c r="B171" s="51"/>
      <c r="C171" s="51"/>
      <c r="D171" s="51"/>
      <c r="E171" s="51"/>
      <c r="F171" s="52"/>
      <c r="G171" s="53"/>
      <c r="H171" s="52"/>
      <c r="I171" s="52"/>
      <c r="J171" s="51"/>
      <c r="K171" s="51"/>
      <c r="L171" s="54"/>
      <c r="M171" s="42" t="str">
        <f>IF(F171="","",IF(AND(H171&lt;&gt;"",I171=""),IF(controles!$B$3=1,Tradução!$C$13,Tradução!$D$13),IF(controles!$B$3=1,Tradução!$C$14,Tradução!$D$14)))</f>
        <v/>
      </c>
      <c r="O171" s="57" t="str">
        <f t="shared" si="13"/>
        <v/>
      </c>
      <c r="P171" s="57" t="str">
        <f t="shared" si="14"/>
        <v/>
      </c>
      <c r="Q171" s="57" t="str">
        <f t="shared" si="15"/>
        <v/>
      </c>
      <c r="R171" s="57" t="str">
        <f t="shared" si="16"/>
        <v/>
      </c>
    </row>
    <row r="172" spans="2:18" ht="32.25" hidden="1" customHeight="1" x14ac:dyDescent="0.25">
      <c r="B172" s="51"/>
      <c r="C172" s="51"/>
      <c r="D172" s="51"/>
      <c r="E172" s="51"/>
      <c r="F172" s="52"/>
      <c r="G172" s="53"/>
      <c r="H172" s="52"/>
      <c r="I172" s="52"/>
      <c r="J172" s="51"/>
      <c r="K172" s="51"/>
      <c r="L172" s="54"/>
      <c r="M172" s="42" t="str">
        <f>IF(F172="","",IF(AND(H172&lt;&gt;"",I172=""),IF(controles!$B$3=1,Tradução!$C$13,Tradução!$D$13),IF(controles!$B$3=1,Tradução!$C$14,Tradução!$D$14)))</f>
        <v/>
      </c>
      <c r="O172" s="57" t="str">
        <f t="shared" si="13"/>
        <v/>
      </c>
      <c r="P172" s="57" t="str">
        <f t="shared" si="14"/>
        <v/>
      </c>
      <c r="Q172" s="57" t="str">
        <f t="shared" si="15"/>
        <v/>
      </c>
      <c r="R172" s="57" t="str">
        <f t="shared" si="16"/>
        <v/>
      </c>
    </row>
    <row r="173" spans="2:18" ht="32.25" hidden="1" customHeight="1" x14ac:dyDescent="0.25">
      <c r="B173" s="51"/>
      <c r="C173" s="51"/>
      <c r="D173" s="51"/>
      <c r="E173" s="51"/>
      <c r="F173" s="52"/>
      <c r="G173" s="53"/>
      <c r="H173" s="52"/>
      <c r="I173" s="52"/>
      <c r="J173" s="51"/>
      <c r="K173" s="51"/>
      <c r="L173" s="54"/>
      <c r="M173" s="42" t="str">
        <f>IF(F173="","",IF(AND(H173&lt;&gt;"",I173=""),IF(controles!$B$3=1,Tradução!$C$13,Tradução!$D$13),IF(controles!$B$3=1,Tradução!$C$14,Tradução!$D$14)))</f>
        <v/>
      </c>
      <c r="O173" s="57" t="str">
        <f t="shared" si="13"/>
        <v/>
      </c>
      <c r="P173" s="57" t="str">
        <f t="shared" si="14"/>
        <v/>
      </c>
      <c r="Q173" s="57" t="str">
        <f t="shared" si="15"/>
        <v/>
      </c>
      <c r="R173" s="57" t="str">
        <f t="shared" si="16"/>
        <v/>
      </c>
    </row>
    <row r="174" spans="2:18" ht="32.25" hidden="1" customHeight="1" x14ac:dyDescent="0.25">
      <c r="B174" s="51"/>
      <c r="C174" s="51"/>
      <c r="D174" s="51"/>
      <c r="E174" s="51"/>
      <c r="F174" s="52"/>
      <c r="G174" s="53"/>
      <c r="H174" s="52"/>
      <c r="I174" s="52"/>
      <c r="J174" s="51"/>
      <c r="K174" s="51"/>
      <c r="L174" s="54"/>
      <c r="M174" s="42" t="str">
        <f>IF(F174="","",IF(AND(H174&lt;&gt;"",I174=""),IF(controles!$B$3=1,Tradução!$C$13,Tradução!$D$13),IF(controles!$B$3=1,Tradução!$C$14,Tradução!$D$14)))</f>
        <v/>
      </c>
      <c r="O174" s="57" t="str">
        <f t="shared" si="13"/>
        <v/>
      </c>
      <c r="P174" s="57" t="str">
        <f t="shared" si="14"/>
        <v/>
      </c>
      <c r="Q174" s="57" t="str">
        <f t="shared" si="15"/>
        <v/>
      </c>
      <c r="R174" s="57" t="str">
        <f t="shared" si="16"/>
        <v/>
      </c>
    </row>
    <row r="175" spans="2:18" ht="32.25" hidden="1" customHeight="1" x14ac:dyDescent="0.25">
      <c r="B175" s="51"/>
      <c r="C175" s="51"/>
      <c r="D175" s="51"/>
      <c r="E175" s="51"/>
      <c r="F175" s="52"/>
      <c r="G175" s="53"/>
      <c r="H175" s="52"/>
      <c r="I175" s="52"/>
      <c r="J175" s="51"/>
      <c r="K175" s="51"/>
      <c r="L175" s="54"/>
      <c r="M175" s="42" t="str">
        <f>IF(F175="","",IF(AND(H175&lt;&gt;"",I175=""),IF(controles!$B$3=1,Tradução!$C$13,Tradução!$D$13),IF(controles!$B$3=1,Tradução!$C$14,Tradução!$D$14)))</f>
        <v/>
      </c>
      <c r="O175" s="57" t="str">
        <f t="shared" si="13"/>
        <v/>
      </c>
      <c r="P175" s="57" t="str">
        <f t="shared" si="14"/>
        <v/>
      </c>
      <c r="Q175" s="57" t="str">
        <f t="shared" si="15"/>
        <v/>
      </c>
      <c r="R175" s="57" t="str">
        <f t="shared" si="16"/>
        <v/>
      </c>
    </row>
    <row r="176" spans="2:18" ht="32.25" hidden="1" customHeight="1" x14ac:dyDescent="0.25">
      <c r="B176" s="51"/>
      <c r="C176" s="51"/>
      <c r="D176" s="51"/>
      <c r="E176" s="51"/>
      <c r="F176" s="52"/>
      <c r="G176" s="53"/>
      <c r="H176" s="52"/>
      <c r="I176" s="52"/>
      <c r="J176" s="51"/>
      <c r="K176" s="51"/>
      <c r="L176" s="54"/>
      <c r="M176" s="42" t="str">
        <f>IF(F176="","",IF(AND(H176&lt;&gt;"",I176=""),IF(controles!$B$3=1,Tradução!$C$13,Tradução!$D$13),IF(controles!$B$3=1,Tradução!$C$14,Tradução!$D$14)))</f>
        <v/>
      </c>
      <c r="O176" s="57" t="str">
        <f t="shared" si="13"/>
        <v/>
      </c>
      <c r="P176" s="57" t="str">
        <f t="shared" si="14"/>
        <v/>
      </c>
      <c r="Q176" s="57" t="str">
        <f t="shared" si="15"/>
        <v/>
      </c>
      <c r="R176" s="57" t="str">
        <f t="shared" si="16"/>
        <v/>
      </c>
    </row>
    <row r="177" spans="2:18" ht="32.25" hidden="1" customHeight="1" x14ac:dyDescent="0.25">
      <c r="B177" s="51"/>
      <c r="C177" s="51"/>
      <c r="D177" s="51"/>
      <c r="E177" s="51"/>
      <c r="F177" s="52"/>
      <c r="G177" s="53"/>
      <c r="H177" s="52"/>
      <c r="I177" s="52"/>
      <c r="J177" s="51"/>
      <c r="K177" s="51"/>
      <c r="L177" s="54"/>
      <c r="M177" s="42" t="str">
        <f>IF(F177="","",IF(AND(H177&lt;&gt;"",I177=""),IF(controles!$B$3=1,Tradução!$C$13,Tradução!$D$13),IF(controles!$B$3=1,Tradução!$C$14,Tradução!$D$14)))</f>
        <v/>
      </c>
      <c r="O177" s="57" t="str">
        <f t="shared" si="13"/>
        <v/>
      </c>
      <c r="P177" s="57" t="str">
        <f t="shared" si="14"/>
        <v/>
      </c>
      <c r="Q177" s="57" t="str">
        <f t="shared" si="15"/>
        <v/>
      </c>
      <c r="R177" s="57" t="str">
        <f t="shared" si="16"/>
        <v/>
      </c>
    </row>
    <row r="178" spans="2:18" ht="32.25" hidden="1" customHeight="1" x14ac:dyDescent="0.25">
      <c r="B178" s="51"/>
      <c r="C178" s="51"/>
      <c r="D178" s="51"/>
      <c r="E178" s="51"/>
      <c r="F178" s="52"/>
      <c r="G178" s="53"/>
      <c r="H178" s="52"/>
      <c r="I178" s="52"/>
      <c r="J178" s="51"/>
      <c r="K178" s="51"/>
      <c r="L178" s="54"/>
      <c r="M178" s="42" t="str">
        <f>IF(F178="","",IF(AND(H178&lt;&gt;"",I178=""),IF(controles!$B$3=1,Tradução!$C$13,Tradução!$D$13),IF(controles!$B$3=1,Tradução!$C$14,Tradução!$D$14)))</f>
        <v/>
      </c>
      <c r="O178" s="57" t="str">
        <f t="shared" si="13"/>
        <v/>
      </c>
      <c r="P178" s="57" t="str">
        <f t="shared" si="14"/>
        <v/>
      </c>
      <c r="Q178" s="57" t="str">
        <f t="shared" si="15"/>
        <v/>
      </c>
      <c r="R178" s="57" t="str">
        <f t="shared" si="16"/>
        <v/>
      </c>
    </row>
    <row r="179" spans="2:18" ht="32.25" hidden="1" customHeight="1" x14ac:dyDescent="0.25">
      <c r="B179" s="51"/>
      <c r="C179" s="51"/>
      <c r="D179" s="51"/>
      <c r="E179" s="51"/>
      <c r="F179" s="52"/>
      <c r="G179" s="53"/>
      <c r="H179" s="52"/>
      <c r="I179" s="52"/>
      <c r="J179" s="51"/>
      <c r="K179" s="51"/>
      <c r="L179" s="54"/>
      <c r="M179" s="42" t="str">
        <f>IF(F179="","",IF(AND(H179&lt;&gt;"",I179=""),IF(controles!$B$3=1,Tradução!$C$13,Tradução!$D$13),IF(controles!$B$3=1,Tradução!$C$14,Tradução!$D$14)))</f>
        <v/>
      </c>
      <c r="O179" s="57" t="str">
        <f t="shared" si="13"/>
        <v/>
      </c>
      <c r="P179" s="57" t="str">
        <f t="shared" si="14"/>
        <v/>
      </c>
      <c r="Q179" s="57" t="str">
        <f t="shared" si="15"/>
        <v/>
      </c>
      <c r="R179" s="57" t="str">
        <f t="shared" si="16"/>
        <v/>
      </c>
    </row>
    <row r="180" spans="2:18" ht="32.25" hidden="1" customHeight="1" x14ac:dyDescent="0.25">
      <c r="B180" s="51"/>
      <c r="C180" s="51"/>
      <c r="D180" s="51"/>
      <c r="E180" s="51"/>
      <c r="F180" s="52"/>
      <c r="G180" s="53"/>
      <c r="H180" s="52"/>
      <c r="I180" s="52"/>
      <c r="J180" s="51"/>
      <c r="K180" s="51"/>
      <c r="L180" s="54"/>
      <c r="M180" s="42" t="str">
        <f>IF(F180="","",IF(AND(H180&lt;&gt;"",I180=""),IF(controles!$B$3=1,Tradução!$C$13,Tradução!$D$13),IF(controles!$B$3=1,Tradução!$C$14,Tradução!$D$14)))</f>
        <v/>
      </c>
      <c r="O180" s="57" t="str">
        <f t="shared" si="13"/>
        <v/>
      </c>
      <c r="P180" s="57" t="str">
        <f t="shared" si="14"/>
        <v/>
      </c>
      <c r="Q180" s="57" t="str">
        <f t="shared" si="15"/>
        <v/>
      </c>
      <c r="R180" s="57" t="str">
        <f t="shared" si="16"/>
        <v/>
      </c>
    </row>
    <row r="181" spans="2:18" ht="32.25" hidden="1" customHeight="1" x14ac:dyDescent="0.25">
      <c r="B181" s="51"/>
      <c r="C181" s="51"/>
      <c r="D181" s="51"/>
      <c r="E181" s="51"/>
      <c r="F181" s="52"/>
      <c r="G181" s="53"/>
      <c r="H181" s="52"/>
      <c r="I181" s="52"/>
      <c r="J181" s="51"/>
      <c r="K181" s="51"/>
      <c r="L181" s="54"/>
      <c r="M181" s="42" t="str">
        <f>IF(F181="","",IF(AND(H181&lt;&gt;"",I181=""),IF(controles!$B$3=1,Tradução!$C$13,Tradução!$D$13),IF(controles!$B$3=1,Tradução!$C$14,Tradução!$D$14)))</f>
        <v/>
      </c>
      <c r="O181" s="57" t="str">
        <f t="shared" si="13"/>
        <v/>
      </c>
      <c r="P181" s="57" t="str">
        <f t="shared" si="14"/>
        <v/>
      </c>
      <c r="Q181" s="57" t="str">
        <f t="shared" si="15"/>
        <v/>
      </c>
      <c r="R181" s="57" t="str">
        <f t="shared" si="16"/>
        <v/>
      </c>
    </row>
    <row r="182" spans="2:18" ht="32.25" hidden="1" customHeight="1" x14ac:dyDescent="0.25">
      <c r="B182" s="51"/>
      <c r="C182" s="51"/>
      <c r="D182" s="51"/>
      <c r="E182" s="51"/>
      <c r="F182" s="52"/>
      <c r="G182" s="53"/>
      <c r="H182" s="52"/>
      <c r="I182" s="52"/>
      <c r="J182" s="51"/>
      <c r="K182" s="51"/>
      <c r="L182" s="54"/>
      <c r="M182" s="42" t="str">
        <f>IF(F182="","",IF(AND(H182&lt;&gt;"",I182=""),IF(controles!$B$3=1,Tradução!$C$13,Tradução!$D$13),IF(controles!$B$3=1,Tradução!$C$14,Tradução!$D$14)))</f>
        <v/>
      </c>
      <c r="O182" s="57" t="str">
        <f t="shared" si="13"/>
        <v/>
      </c>
      <c r="P182" s="57" t="str">
        <f t="shared" si="14"/>
        <v/>
      </c>
      <c r="Q182" s="57" t="str">
        <f t="shared" si="15"/>
        <v/>
      </c>
      <c r="R182" s="57" t="str">
        <f t="shared" si="16"/>
        <v/>
      </c>
    </row>
    <row r="183" spans="2:18" ht="32.25" hidden="1" customHeight="1" x14ac:dyDescent="0.25">
      <c r="B183" s="51"/>
      <c r="C183" s="51"/>
      <c r="D183" s="51"/>
      <c r="E183" s="51"/>
      <c r="F183" s="52"/>
      <c r="G183" s="53"/>
      <c r="H183" s="52"/>
      <c r="I183" s="52"/>
      <c r="J183" s="51"/>
      <c r="K183" s="51"/>
      <c r="L183" s="54"/>
      <c r="M183" s="42" t="str">
        <f>IF(F183="","",IF(AND(H183&lt;&gt;"",I183=""),IF(controles!$B$3=1,Tradução!$C$13,Tradução!$D$13),IF(controles!$B$3=1,Tradução!$C$14,Tradução!$D$14)))</f>
        <v/>
      </c>
      <c r="O183" s="57" t="str">
        <f t="shared" si="13"/>
        <v/>
      </c>
      <c r="P183" s="57" t="str">
        <f t="shared" si="14"/>
        <v/>
      </c>
      <c r="Q183" s="57" t="str">
        <f t="shared" si="15"/>
        <v/>
      </c>
      <c r="R183" s="57" t="str">
        <f t="shared" si="16"/>
        <v/>
      </c>
    </row>
    <row r="184" spans="2:18" ht="32.25" hidden="1" customHeight="1" x14ac:dyDescent="0.25">
      <c r="B184" s="51"/>
      <c r="C184" s="51"/>
      <c r="D184" s="51"/>
      <c r="E184" s="51"/>
      <c r="F184" s="52"/>
      <c r="G184" s="53"/>
      <c r="H184" s="52"/>
      <c r="I184" s="52"/>
      <c r="J184" s="51"/>
      <c r="K184" s="51"/>
      <c r="L184" s="54"/>
      <c r="M184" s="42" t="str">
        <f>IF(F184="","",IF(AND(H184&lt;&gt;"",I184=""),IF(controles!$B$3=1,Tradução!$C$13,Tradução!$D$13),IF(controles!$B$3=1,Tradução!$C$14,Tradução!$D$14)))</f>
        <v/>
      </c>
      <c r="O184" s="57" t="str">
        <f t="shared" si="13"/>
        <v/>
      </c>
      <c r="P184" s="57" t="str">
        <f t="shared" si="14"/>
        <v/>
      </c>
      <c r="Q184" s="57" t="str">
        <f t="shared" si="15"/>
        <v/>
      </c>
      <c r="R184" s="57" t="str">
        <f t="shared" si="16"/>
        <v/>
      </c>
    </row>
    <row r="185" spans="2:18" ht="32.25" hidden="1" customHeight="1" x14ac:dyDescent="0.25">
      <c r="B185" s="51"/>
      <c r="C185" s="51"/>
      <c r="D185" s="51"/>
      <c r="E185" s="51"/>
      <c r="F185" s="52"/>
      <c r="G185" s="53"/>
      <c r="H185" s="52"/>
      <c r="I185" s="52"/>
      <c r="J185" s="51"/>
      <c r="K185" s="51"/>
      <c r="L185" s="54"/>
      <c r="M185" s="42" t="str">
        <f>IF(F185="","",IF(AND(H185&lt;&gt;"",I185=""),IF(controles!$B$3=1,Tradução!$C$13,Tradução!$D$13),IF(controles!$B$3=1,Tradução!$C$14,Tradução!$D$14)))</f>
        <v/>
      </c>
      <c r="O185" s="57" t="str">
        <f t="shared" si="13"/>
        <v/>
      </c>
      <c r="P185" s="57" t="str">
        <f t="shared" si="14"/>
        <v/>
      </c>
      <c r="Q185" s="57" t="str">
        <f t="shared" si="15"/>
        <v/>
      </c>
      <c r="R185" s="57" t="str">
        <f t="shared" si="16"/>
        <v/>
      </c>
    </row>
    <row r="186" spans="2:18" ht="32.25" hidden="1" customHeight="1" x14ac:dyDescent="0.25">
      <c r="B186" s="51"/>
      <c r="C186" s="51"/>
      <c r="D186" s="51"/>
      <c r="E186" s="51"/>
      <c r="F186" s="52"/>
      <c r="G186" s="53"/>
      <c r="H186" s="52"/>
      <c r="I186" s="52"/>
      <c r="J186" s="51"/>
      <c r="K186" s="51"/>
      <c r="L186" s="54"/>
      <c r="M186" s="42" t="str">
        <f>IF(F186="","",IF(AND(H186&lt;&gt;"",I186=""),IF(controles!$B$3=1,Tradução!$C$13,Tradução!$D$13),IF(controles!$B$3=1,Tradução!$C$14,Tradução!$D$14)))</f>
        <v/>
      </c>
      <c r="O186" s="57" t="str">
        <f t="shared" si="13"/>
        <v/>
      </c>
      <c r="P186" s="57" t="str">
        <f t="shared" si="14"/>
        <v/>
      </c>
      <c r="Q186" s="57" t="str">
        <f t="shared" si="15"/>
        <v/>
      </c>
      <c r="R186" s="57" t="str">
        <f t="shared" si="16"/>
        <v/>
      </c>
    </row>
    <row r="187" spans="2:18" ht="32.25" hidden="1" customHeight="1" x14ac:dyDescent="0.25">
      <c r="B187" s="51"/>
      <c r="C187" s="51"/>
      <c r="D187" s="51"/>
      <c r="E187" s="51"/>
      <c r="F187" s="52"/>
      <c r="G187" s="53"/>
      <c r="H187" s="52"/>
      <c r="I187" s="52"/>
      <c r="J187" s="51"/>
      <c r="K187" s="51"/>
      <c r="L187" s="54"/>
      <c r="M187" s="42" t="str">
        <f>IF(F187="","",IF(AND(H187&lt;&gt;"",I187=""),IF(controles!$B$3=1,Tradução!$C$13,Tradução!$D$13),IF(controles!$B$3=1,Tradução!$C$14,Tradução!$D$14)))</f>
        <v/>
      </c>
      <c r="O187" s="57" t="str">
        <f t="shared" si="13"/>
        <v/>
      </c>
      <c r="P187" s="57" t="str">
        <f t="shared" si="14"/>
        <v/>
      </c>
      <c r="Q187" s="57" t="str">
        <f t="shared" si="15"/>
        <v/>
      </c>
      <c r="R187" s="57" t="str">
        <f t="shared" si="16"/>
        <v/>
      </c>
    </row>
    <row r="188" spans="2:18" ht="32.25" hidden="1" customHeight="1" x14ac:dyDescent="0.25">
      <c r="B188" s="51"/>
      <c r="C188" s="51"/>
      <c r="D188" s="51"/>
      <c r="E188" s="51"/>
      <c r="F188" s="52"/>
      <c r="G188" s="53"/>
      <c r="H188" s="52"/>
      <c r="I188" s="52"/>
      <c r="J188" s="51"/>
      <c r="K188" s="51"/>
      <c r="L188" s="54"/>
      <c r="M188" s="42" t="str">
        <f>IF(F188="","",IF(AND(H188&lt;&gt;"",I188=""),IF(controles!$B$3=1,Tradução!$C$13,Tradução!$D$13),IF(controles!$B$3=1,Tradução!$C$14,Tradução!$D$14)))</f>
        <v/>
      </c>
      <c r="O188" s="57" t="str">
        <f t="shared" si="13"/>
        <v/>
      </c>
      <c r="P188" s="57" t="str">
        <f t="shared" si="14"/>
        <v/>
      </c>
      <c r="Q188" s="57" t="str">
        <f t="shared" si="15"/>
        <v/>
      </c>
      <c r="R188" s="57" t="str">
        <f t="shared" si="16"/>
        <v/>
      </c>
    </row>
    <row r="189" spans="2:18" ht="32.25" hidden="1" customHeight="1" x14ac:dyDescent="0.25">
      <c r="B189" s="51"/>
      <c r="C189" s="51"/>
      <c r="D189" s="51"/>
      <c r="E189" s="51"/>
      <c r="F189" s="52"/>
      <c r="G189" s="53"/>
      <c r="H189" s="52"/>
      <c r="I189" s="52"/>
      <c r="J189" s="51"/>
      <c r="K189" s="51"/>
      <c r="L189" s="54"/>
      <c r="M189" s="42" t="str">
        <f>IF(F189="","",IF(AND(H189&lt;&gt;"",I189=""),IF(controles!$B$3=1,Tradução!$C$13,Tradução!$D$13),IF(controles!$B$3=1,Tradução!$C$14,Tradução!$D$14)))</f>
        <v/>
      </c>
      <c r="O189" s="57" t="str">
        <f t="shared" si="13"/>
        <v/>
      </c>
      <c r="P189" s="57" t="str">
        <f t="shared" si="14"/>
        <v/>
      </c>
      <c r="Q189" s="57" t="str">
        <f t="shared" si="15"/>
        <v/>
      </c>
      <c r="R189" s="57" t="str">
        <f t="shared" si="16"/>
        <v/>
      </c>
    </row>
    <row r="190" spans="2:18" ht="32.25" hidden="1" customHeight="1" x14ac:dyDescent="0.25">
      <c r="B190" s="51"/>
      <c r="C190" s="51"/>
      <c r="D190" s="51"/>
      <c r="E190" s="51"/>
      <c r="F190" s="52"/>
      <c r="G190" s="53"/>
      <c r="H190" s="52"/>
      <c r="I190" s="52"/>
      <c r="J190" s="51"/>
      <c r="K190" s="51"/>
      <c r="L190" s="54"/>
      <c r="M190" s="42" t="str">
        <f>IF(F190="","",IF(AND(H190&lt;&gt;"",I190=""),IF(controles!$B$3=1,Tradução!$C$13,Tradução!$D$13),IF(controles!$B$3=1,Tradução!$C$14,Tradução!$D$14)))</f>
        <v/>
      </c>
      <c r="O190" s="57" t="str">
        <f t="shared" si="13"/>
        <v/>
      </c>
      <c r="P190" s="57" t="str">
        <f t="shared" si="14"/>
        <v/>
      </c>
      <c r="Q190" s="57" t="str">
        <f t="shared" si="15"/>
        <v/>
      </c>
      <c r="R190" s="57" t="str">
        <f t="shared" si="16"/>
        <v/>
      </c>
    </row>
    <row r="191" spans="2:18" ht="32.25" hidden="1" customHeight="1" x14ac:dyDescent="0.25">
      <c r="B191" s="51"/>
      <c r="C191" s="51"/>
      <c r="D191" s="51"/>
      <c r="E191" s="51"/>
      <c r="F191" s="52"/>
      <c r="G191" s="53"/>
      <c r="H191" s="52"/>
      <c r="I191" s="52"/>
      <c r="J191" s="51"/>
      <c r="K191" s="51"/>
      <c r="L191" s="54"/>
      <c r="M191" s="42" t="str">
        <f>IF(F191="","",IF(AND(H191&lt;&gt;"",I191=""),IF(controles!$B$3=1,Tradução!$C$13,Tradução!$D$13),IF(controles!$B$3=1,Tradução!$C$14,Tradução!$D$14)))</f>
        <v/>
      </c>
      <c r="O191" s="57" t="str">
        <f t="shared" si="13"/>
        <v/>
      </c>
      <c r="P191" s="57" t="str">
        <f t="shared" si="14"/>
        <v/>
      </c>
      <c r="Q191" s="57" t="str">
        <f t="shared" si="15"/>
        <v/>
      </c>
      <c r="R191" s="57" t="str">
        <f t="shared" si="16"/>
        <v/>
      </c>
    </row>
    <row r="192" spans="2:18" ht="32.25" hidden="1" customHeight="1" x14ac:dyDescent="0.25">
      <c r="B192" s="51"/>
      <c r="C192" s="51"/>
      <c r="D192" s="51"/>
      <c r="E192" s="51"/>
      <c r="F192" s="52"/>
      <c r="G192" s="53"/>
      <c r="H192" s="52"/>
      <c r="I192" s="52"/>
      <c r="J192" s="51"/>
      <c r="K192" s="51"/>
      <c r="L192" s="54"/>
      <c r="M192" s="42" t="str">
        <f>IF(F192="","",IF(AND(H192&lt;&gt;"",I192=""),IF(controles!$B$3=1,Tradução!$C$13,Tradução!$D$13),IF(controles!$B$3=1,Tradução!$C$14,Tradução!$D$14)))</f>
        <v/>
      </c>
      <c r="O192" s="57" t="str">
        <f t="shared" si="13"/>
        <v/>
      </c>
      <c r="P192" s="57" t="str">
        <f t="shared" si="14"/>
        <v/>
      </c>
      <c r="Q192" s="57" t="str">
        <f t="shared" si="15"/>
        <v/>
      </c>
      <c r="R192" s="57" t="str">
        <f t="shared" si="16"/>
        <v/>
      </c>
    </row>
    <row r="193" spans="2:18" ht="32.25" hidden="1" customHeight="1" x14ac:dyDescent="0.25">
      <c r="B193" s="51"/>
      <c r="C193" s="51"/>
      <c r="D193" s="51"/>
      <c r="E193" s="51"/>
      <c r="F193" s="52"/>
      <c r="G193" s="53"/>
      <c r="H193" s="52"/>
      <c r="I193" s="52"/>
      <c r="J193" s="51"/>
      <c r="K193" s="51"/>
      <c r="L193" s="54"/>
      <c r="M193" s="42" t="str">
        <f>IF(F193="","",IF(AND(H193&lt;&gt;"",I193=""),IF(controles!$B$3=1,Tradução!$C$13,Tradução!$D$13),IF(controles!$B$3=1,Tradução!$C$14,Tradução!$D$14)))</f>
        <v/>
      </c>
      <c r="O193" s="57" t="str">
        <f t="shared" si="13"/>
        <v/>
      </c>
      <c r="P193" s="57" t="str">
        <f t="shared" si="14"/>
        <v/>
      </c>
      <c r="Q193" s="57" t="str">
        <f t="shared" si="15"/>
        <v/>
      </c>
      <c r="R193" s="57" t="str">
        <f t="shared" si="16"/>
        <v/>
      </c>
    </row>
    <row r="194" spans="2:18" ht="32.25" hidden="1" customHeight="1" x14ac:dyDescent="0.25">
      <c r="B194" s="51"/>
      <c r="C194" s="51"/>
      <c r="D194" s="51"/>
      <c r="E194" s="51"/>
      <c r="F194" s="52"/>
      <c r="G194" s="53"/>
      <c r="H194" s="52"/>
      <c r="I194" s="52"/>
      <c r="J194" s="51"/>
      <c r="K194" s="51"/>
      <c r="L194" s="54"/>
      <c r="M194" s="42" t="str">
        <f>IF(F194="","",IF(AND(H194&lt;&gt;"",I194=""),IF(controles!$B$3=1,Tradução!$C$13,Tradução!$D$13),IF(controles!$B$3=1,Tradução!$C$14,Tradução!$D$14)))</f>
        <v/>
      </c>
      <c r="O194" s="57" t="str">
        <f t="shared" si="13"/>
        <v/>
      </c>
      <c r="P194" s="57" t="str">
        <f t="shared" si="14"/>
        <v/>
      </c>
      <c r="Q194" s="57" t="str">
        <f t="shared" si="15"/>
        <v/>
      </c>
      <c r="R194" s="57" t="str">
        <f t="shared" si="16"/>
        <v/>
      </c>
    </row>
    <row r="195" spans="2:18" ht="32.25" hidden="1" customHeight="1" x14ac:dyDescent="0.25">
      <c r="B195" s="51"/>
      <c r="C195" s="51"/>
      <c r="D195" s="51"/>
      <c r="E195" s="51"/>
      <c r="F195" s="52"/>
      <c r="G195" s="53"/>
      <c r="H195" s="52"/>
      <c r="I195" s="52"/>
      <c r="J195" s="51"/>
      <c r="K195" s="51"/>
      <c r="L195" s="54"/>
      <c r="M195" s="42" t="str">
        <f>IF(F195="","",IF(AND(H195&lt;&gt;"",I195=""),IF(controles!$B$3=1,Tradução!$C$13,Tradução!$D$13),IF(controles!$B$3=1,Tradução!$C$14,Tradução!$D$14)))</f>
        <v/>
      </c>
      <c r="O195" s="57" t="str">
        <f t="shared" si="13"/>
        <v/>
      </c>
      <c r="P195" s="57" t="str">
        <f t="shared" si="14"/>
        <v/>
      </c>
      <c r="Q195" s="57" t="str">
        <f t="shared" si="15"/>
        <v/>
      </c>
      <c r="R195" s="57" t="str">
        <f t="shared" si="16"/>
        <v/>
      </c>
    </row>
    <row r="196" spans="2:18" ht="32.25" hidden="1" customHeight="1" x14ac:dyDescent="0.25">
      <c r="B196" s="51"/>
      <c r="C196" s="51"/>
      <c r="D196" s="51"/>
      <c r="E196" s="51"/>
      <c r="F196" s="52"/>
      <c r="G196" s="53"/>
      <c r="H196" s="52"/>
      <c r="I196" s="52"/>
      <c r="J196" s="51"/>
      <c r="K196" s="51"/>
      <c r="L196" s="54"/>
      <c r="M196" s="42" t="str">
        <f>IF(F196="","",IF(AND(H196&lt;&gt;"",I196=""),IF(controles!$B$3=1,Tradução!$C$13,Tradução!$D$13),IF(controles!$B$3=1,Tradução!$C$14,Tradução!$D$14)))</f>
        <v/>
      </c>
      <c r="O196" s="57" t="str">
        <f t="shared" si="13"/>
        <v/>
      </c>
      <c r="P196" s="57" t="str">
        <f t="shared" si="14"/>
        <v/>
      </c>
      <c r="Q196" s="57" t="str">
        <f t="shared" si="15"/>
        <v/>
      </c>
      <c r="R196" s="57" t="str">
        <f t="shared" si="16"/>
        <v/>
      </c>
    </row>
    <row r="197" spans="2:18" ht="32.25" hidden="1" customHeight="1" x14ac:dyDescent="0.25">
      <c r="B197" s="51"/>
      <c r="C197" s="51"/>
      <c r="D197" s="51"/>
      <c r="E197" s="51"/>
      <c r="F197" s="52"/>
      <c r="G197" s="53"/>
      <c r="H197" s="52"/>
      <c r="I197" s="52"/>
      <c r="J197" s="51"/>
      <c r="K197" s="51"/>
      <c r="L197" s="54"/>
      <c r="M197" s="42" t="str">
        <f>IF(F197="","",IF(AND(H197&lt;&gt;"",I197=""),IF(controles!$B$3=1,Tradução!$C$13,Tradução!$D$13),IF(controles!$B$3=1,Tradução!$C$14,Tradução!$D$14)))</f>
        <v/>
      </c>
      <c r="O197" s="57" t="str">
        <f t="shared" si="13"/>
        <v/>
      </c>
      <c r="P197" s="57" t="str">
        <f t="shared" si="14"/>
        <v/>
      </c>
      <c r="Q197" s="57" t="str">
        <f t="shared" si="15"/>
        <v/>
      </c>
      <c r="R197" s="57" t="str">
        <f t="shared" si="16"/>
        <v/>
      </c>
    </row>
    <row r="198" spans="2:18" ht="32.25" hidden="1" customHeight="1" x14ac:dyDescent="0.25">
      <c r="B198" s="51"/>
      <c r="C198" s="51"/>
      <c r="D198" s="51"/>
      <c r="E198" s="51"/>
      <c r="F198" s="52"/>
      <c r="G198" s="53"/>
      <c r="H198" s="52"/>
      <c r="I198" s="52"/>
      <c r="J198" s="51"/>
      <c r="K198" s="51"/>
      <c r="L198" s="54"/>
      <c r="M198" s="42" t="str">
        <f>IF(F198="","",IF(AND(H198&lt;&gt;"",I198=""),IF(controles!$B$3=1,Tradução!$C$13,Tradução!$D$13),IF(controles!$B$3=1,Tradução!$C$14,Tradução!$D$14)))</f>
        <v/>
      </c>
      <c r="O198" s="57" t="str">
        <f t="shared" si="13"/>
        <v/>
      </c>
      <c r="P198" s="57" t="str">
        <f t="shared" si="14"/>
        <v/>
      </c>
      <c r="Q198" s="57" t="str">
        <f t="shared" si="15"/>
        <v/>
      </c>
      <c r="R198" s="57" t="str">
        <f t="shared" si="16"/>
        <v/>
      </c>
    </row>
    <row r="199" spans="2:18" ht="32.25" hidden="1" customHeight="1" x14ac:dyDescent="0.25">
      <c r="B199" s="51"/>
      <c r="C199" s="51"/>
      <c r="D199" s="51"/>
      <c r="E199" s="51"/>
      <c r="F199" s="52"/>
      <c r="G199" s="53"/>
      <c r="H199" s="52"/>
      <c r="I199" s="52"/>
      <c r="J199" s="51"/>
      <c r="K199" s="51"/>
      <c r="L199" s="54"/>
      <c r="M199" s="42" t="str">
        <f>IF(F199="","",IF(AND(H199&lt;&gt;"",I199=""),IF(controles!$B$3=1,Tradução!$C$13,Tradução!$D$13),IF(controles!$B$3=1,Tradução!$C$14,Tradução!$D$14)))</f>
        <v/>
      </c>
      <c r="O199" s="57" t="str">
        <f t="shared" ref="O199:O211" si="17">IF(I199="","",MONTH(I199))</f>
        <v/>
      </c>
      <c r="P199" s="57" t="str">
        <f t="shared" ref="P199:P211" si="18">IF(I199="","",YEAR(I199))</f>
        <v/>
      </c>
      <c r="Q199" s="57" t="str">
        <f t="shared" ref="Q199:Q211" si="19">IF(H199="","",IF(I199&lt;&gt;"","",MONTH(H199)))</f>
        <v/>
      </c>
      <c r="R199" s="57" t="str">
        <f t="shared" ref="R199:R211" si="20">IF(H199="","",IF(I199&lt;&gt;"","",YEAR(H199)))</f>
        <v/>
      </c>
    </row>
    <row r="200" spans="2:18" ht="32.25" hidden="1" customHeight="1" x14ac:dyDescent="0.25">
      <c r="B200" s="51"/>
      <c r="C200" s="51"/>
      <c r="D200" s="51"/>
      <c r="E200" s="51"/>
      <c r="F200" s="52"/>
      <c r="G200" s="53"/>
      <c r="H200" s="52"/>
      <c r="I200" s="52"/>
      <c r="J200" s="51"/>
      <c r="K200" s="51"/>
      <c r="L200" s="54"/>
      <c r="M200" s="42" t="str">
        <f>IF(F200="","",IF(AND(H200&lt;&gt;"",I200=""),IF(controles!$B$3=1,Tradução!$C$13,Tradução!$D$13),IF(controles!$B$3=1,Tradução!$C$14,Tradução!$D$14)))</f>
        <v/>
      </c>
      <c r="O200" s="57" t="str">
        <f t="shared" si="17"/>
        <v/>
      </c>
      <c r="P200" s="57" t="str">
        <f t="shared" si="18"/>
        <v/>
      </c>
      <c r="Q200" s="57" t="str">
        <f t="shared" si="19"/>
        <v/>
      </c>
      <c r="R200" s="57" t="str">
        <f t="shared" si="20"/>
        <v/>
      </c>
    </row>
    <row r="201" spans="2:18" ht="32.25" hidden="1" customHeight="1" x14ac:dyDescent="0.25">
      <c r="B201" s="51"/>
      <c r="C201" s="51"/>
      <c r="D201" s="51"/>
      <c r="E201" s="51"/>
      <c r="F201" s="52"/>
      <c r="G201" s="53"/>
      <c r="H201" s="52"/>
      <c r="I201" s="52"/>
      <c r="J201" s="51"/>
      <c r="K201" s="51"/>
      <c r="L201" s="54"/>
      <c r="M201" s="42" t="str">
        <f>IF(F201="","",IF(AND(H201&lt;&gt;"",I201=""),IF(controles!$B$3=1,Tradução!$C$13,Tradução!$D$13),IF(controles!$B$3=1,Tradução!$C$14,Tradução!$D$14)))</f>
        <v/>
      </c>
      <c r="O201" s="57" t="str">
        <f t="shared" si="17"/>
        <v/>
      </c>
      <c r="P201" s="57" t="str">
        <f t="shared" si="18"/>
        <v/>
      </c>
      <c r="Q201" s="57" t="str">
        <f t="shared" si="19"/>
        <v/>
      </c>
      <c r="R201" s="57" t="str">
        <f t="shared" si="20"/>
        <v/>
      </c>
    </row>
    <row r="202" spans="2:18" ht="32.25" hidden="1" customHeight="1" x14ac:dyDescent="0.25">
      <c r="B202" s="51"/>
      <c r="C202" s="51"/>
      <c r="D202" s="51"/>
      <c r="E202" s="51"/>
      <c r="F202" s="52"/>
      <c r="G202" s="53"/>
      <c r="H202" s="52"/>
      <c r="I202" s="52"/>
      <c r="J202" s="51"/>
      <c r="K202" s="51"/>
      <c r="L202" s="54"/>
      <c r="M202" s="42" t="str">
        <f>IF(F202="","",IF(AND(H202&lt;&gt;"",I202=""),IF(controles!$B$3=1,Tradução!$C$13,Tradução!$D$13),IF(controles!$B$3=1,Tradução!$C$14,Tradução!$D$14)))</f>
        <v/>
      </c>
      <c r="O202" s="57" t="str">
        <f t="shared" si="17"/>
        <v/>
      </c>
      <c r="P202" s="57" t="str">
        <f t="shared" si="18"/>
        <v/>
      </c>
      <c r="Q202" s="57" t="str">
        <f t="shared" si="19"/>
        <v/>
      </c>
      <c r="R202" s="57" t="str">
        <f t="shared" si="20"/>
        <v/>
      </c>
    </row>
    <row r="203" spans="2:18" ht="32.25" hidden="1" customHeight="1" x14ac:dyDescent="0.25">
      <c r="B203" s="51"/>
      <c r="C203" s="51"/>
      <c r="D203" s="51"/>
      <c r="E203" s="51"/>
      <c r="F203" s="52"/>
      <c r="G203" s="53"/>
      <c r="H203" s="52"/>
      <c r="I203" s="52"/>
      <c r="J203" s="51"/>
      <c r="K203" s="51"/>
      <c r="L203" s="54"/>
      <c r="M203" s="42" t="str">
        <f>IF(F203="","",IF(AND(H203&lt;&gt;"",I203=""),IF(controles!$B$3=1,Tradução!$C$13,Tradução!$D$13),IF(controles!$B$3=1,Tradução!$C$14,Tradução!$D$14)))</f>
        <v/>
      </c>
      <c r="O203" s="57" t="str">
        <f t="shared" si="17"/>
        <v/>
      </c>
      <c r="P203" s="57" t="str">
        <f t="shared" si="18"/>
        <v/>
      </c>
      <c r="Q203" s="57" t="str">
        <f t="shared" si="19"/>
        <v/>
      </c>
      <c r="R203" s="57" t="str">
        <f t="shared" si="20"/>
        <v/>
      </c>
    </row>
    <row r="204" spans="2:18" ht="32.25" hidden="1" customHeight="1" x14ac:dyDescent="0.25">
      <c r="B204" s="51"/>
      <c r="C204" s="51"/>
      <c r="D204" s="51"/>
      <c r="E204" s="51"/>
      <c r="F204" s="52"/>
      <c r="G204" s="53"/>
      <c r="H204" s="52"/>
      <c r="I204" s="52"/>
      <c r="J204" s="51"/>
      <c r="K204" s="51"/>
      <c r="L204" s="54"/>
      <c r="M204" s="42" t="str">
        <f>IF(F204="","",IF(AND(H204&lt;&gt;"",I204=""),IF(controles!$B$3=1,Tradução!$C$13,Tradução!$D$13),IF(controles!$B$3=1,Tradução!$C$14,Tradução!$D$14)))</f>
        <v/>
      </c>
      <c r="O204" s="57" t="str">
        <f t="shared" si="17"/>
        <v/>
      </c>
      <c r="P204" s="57" t="str">
        <f t="shared" si="18"/>
        <v/>
      </c>
      <c r="Q204" s="57" t="str">
        <f t="shared" si="19"/>
        <v/>
      </c>
      <c r="R204" s="57" t="str">
        <f t="shared" si="20"/>
        <v/>
      </c>
    </row>
    <row r="205" spans="2:18" ht="32.25" hidden="1" customHeight="1" x14ac:dyDescent="0.25">
      <c r="B205" s="51"/>
      <c r="C205" s="51"/>
      <c r="D205" s="51"/>
      <c r="E205" s="51"/>
      <c r="F205" s="52"/>
      <c r="G205" s="53"/>
      <c r="H205" s="52"/>
      <c r="I205" s="52"/>
      <c r="J205" s="51"/>
      <c r="K205" s="51"/>
      <c r="L205" s="54"/>
      <c r="M205" s="42" t="str">
        <f>IF(F205="","",IF(AND(H205&lt;&gt;"",I205=""),IF(controles!$B$3=1,Tradução!$C$13,Tradução!$D$13),IF(controles!$B$3=1,Tradução!$C$14,Tradução!$D$14)))</f>
        <v/>
      </c>
      <c r="O205" s="57" t="str">
        <f t="shared" si="17"/>
        <v/>
      </c>
      <c r="P205" s="57" t="str">
        <f t="shared" si="18"/>
        <v/>
      </c>
      <c r="Q205" s="57" t="str">
        <f t="shared" si="19"/>
        <v/>
      </c>
      <c r="R205" s="57" t="str">
        <f t="shared" si="20"/>
        <v/>
      </c>
    </row>
    <row r="206" spans="2:18" ht="32.25" hidden="1" customHeight="1" x14ac:dyDescent="0.25">
      <c r="B206" s="51"/>
      <c r="C206" s="51"/>
      <c r="D206" s="51"/>
      <c r="E206" s="51"/>
      <c r="F206" s="52"/>
      <c r="G206" s="53"/>
      <c r="H206" s="52"/>
      <c r="I206" s="52"/>
      <c r="J206" s="51"/>
      <c r="K206" s="51"/>
      <c r="L206" s="54"/>
      <c r="M206" s="42" t="str">
        <f>IF(F206="","",IF(AND(H206&lt;&gt;"",I206=""),IF(controles!$B$3=1,Tradução!$C$13,Tradução!$D$13),IF(controles!$B$3=1,Tradução!$C$14,Tradução!$D$14)))</f>
        <v/>
      </c>
      <c r="O206" s="57" t="str">
        <f t="shared" si="17"/>
        <v/>
      </c>
      <c r="P206" s="57" t="str">
        <f t="shared" si="18"/>
        <v/>
      </c>
      <c r="Q206" s="57" t="str">
        <f t="shared" si="19"/>
        <v/>
      </c>
      <c r="R206" s="57" t="str">
        <f t="shared" si="20"/>
        <v/>
      </c>
    </row>
    <row r="207" spans="2:18" ht="32.25" hidden="1" customHeight="1" x14ac:dyDescent="0.25">
      <c r="B207" s="51"/>
      <c r="C207" s="51"/>
      <c r="D207" s="51"/>
      <c r="E207" s="51"/>
      <c r="F207" s="52"/>
      <c r="G207" s="53"/>
      <c r="H207" s="52"/>
      <c r="I207" s="52"/>
      <c r="J207" s="51"/>
      <c r="K207" s="51"/>
      <c r="L207" s="54"/>
      <c r="M207" s="42" t="str">
        <f>IF(F207="","",IF(AND(H207&lt;&gt;"",I207=""),IF(controles!$B$3=1,Tradução!$C$13,Tradução!$D$13),IF(controles!$B$3=1,Tradução!$C$14,Tradução!$D$14)))</f>
        <v/>
      </c>
      <c r="O207" s="57" t="str">
        <f t="shared" si="17"/>
        <v/>
      </c>
      <c r="P207" s="57" t="str">
        <f t="shared" si="18"/>
        <v/>
      </c>
      <c r="Q207" s="57" t="str">
        <f t="shared" si="19"/>
        <v/>
      </c>
      <c r="R207" s="57" t="str">
        <f t="shared" si="20"/>
        <v/>
      </c>
    </row>
    <row r="208" spans="2:18" ht="32.25" hidden="1" customHeight="1" x14ac:dyDescent="0.25">
      <c r="B208" s="51"/>
      <c r="C208" s="51"/>
      <c r="D208" s="51"/>
      <c r="E208" s="51"/>
      <c r="F208" s="52"/>
      <c r="G208" s="53"/>
      <c r="H208" s="52"/>
      <c r="I208" s="52"/>
      <c r="J208" s="51"/>
      <c r="K208" s="51"/>
      <c r="L208" s="54"/>
      <c r="M208" s="42" t="str">
        <f>IF(F208="","",IF(AND(H208&lt;&gt;"",I208=""),IF(controles!$B$3=1,Tradução!$C$13,Tradução!$D$13),IF(controles!$B$3=1,Tradução!$C$14,Tradução!$D$14)))</f>
        <v/>
      </c>
      <c r="O208" s="57" t="str">
        <f t="shared" si="17"/>
        <v/>
      </c>
      <c r="P208" s="57" t="str">
        <f t="shared" si="18"/>
        <v/>
      </c>
      <c r="Q208" s="57" t="str">
        <f t="shared" si="19"/>
        <v/>
      </c>
      <c r="R208" s="57" t="str">
        <f t="shared" si="20"/>
        <v/>
      </c>
    </row>
    <row r="209" spans="2:18" ht="32.25" hidden="1" customHeight="1" x14ac:dyDescent="0.25">
      <c r="B209" s="51"/>
      <c r="C209" s="51"/>
      <c r="D209" s="51"/>
      <c r="E209" s="51"/>
      <c r="F209" s="52"/>
      <c r="G209" s="53"/>
      <c r="H209" s="52"/>
      <c r="I209" s="52"/>
      <c r="J209" s="51"/>
      <c r="K209" s="51"/>
      <c r="L209" s="54"/>
      <c r="M209" s="42" t="str">
        <f>IF(F209="","",IF(AND(H209&lt;&gt;"",I209=""),IF(controles!$B$3=1,Tradução!$C$13,Tradução!$D$13),IF(controles!$B$3=1,Tradução!$C$14,Tradução!$D$14)))</f>
        <v/>
      </c>
      <c r="O209" s="57" t="str">
        <f t="shared" si="17"/>
        <v/>
      </c>
      <c r="P209" s="57" t="str">
        <f t="shared" si="18"/>
        <v/>
      </c>
      <c r="Q209" s="57" t="str">
        <f t="shared" si="19"/>
        <v/>
      </c>
      <c r="R209" s="57" t="str">
        <f t="shared" si="20"/>
        <v/>
      </c>
    </row>
    <row r="210" spans="2:18" ht="32.25" hidden="1" customHeight="1" x14ac:dyDescent="0.25">
      <c r="B210" s="51"/>
      <c r="C210" s="51"/>
      <c r="D210" s="51"/>
      <c r="E210" s="51"/>
      <c r="F210" s="52"/>
      <c r="G210" s="53"/>
      <c r="H210" s="52"/>
      <c r="I210" s="52"/>
      <c r="J210" s="51"/>
      <c r="K210" s="51"/>
      <c r="L210" s="54"/>
      <c r="M210" s="42" t="str">
        <f>IF(F210="","",IF(AND(H210&lt;&gt;"",I210=""),IF(controles!$B$3=1,Tradução!$C$13,Tradução!$D$13),IF(controles!$B$3=1,Tradução!$C$14,Tradução!$D$14)))</f>
        <v/>
      </c>
      <c r="O210" s="57" t="str">
        <f t="shared" si="17"/>
        <v/>
      </c>
      <c r="P210" s="57" t="str">
        <f t="shared" si="18"/>
        <v/>
      </c>
      <c r="Q210" s="57" t="str">
        <f t="shared" si="19"/>
        <v/>
      </c>
      <c r="R210" s="57" t="str">
        <f t="shared" si="20"/>
        <v/>
      </c>
    </row>
    <row r="211" spans="2:18" ht="32.25" hidden="1" customHeight="1" x14ac:dyDescent="0.25">
      <c r="B211" s="51"/>
      <c r="C211" s="51"/>
      <c r="D211" s="51"/>
      <c r="E211" s="51"/>
      <c r="F211" s="52"/>
      <c r="G211" s="53"/>
      <c r="H211" s="52"/>
      <c r="I211" s="52"/>
      <c r="J211" s="51"/>
      <c r="K211" s="51"/>
      <c r="L211" s="54"/>
      <c r="M211" s="42" t="str">
        <f>IF(F211="","",IF(AND(H211&lt;&gt;"",I211=""),IF(controles!$B$3=1,Tradução!$C$13,Tradução!$D$13),IF(controles!$B$3=1,Tradução!$C$14,Tradução!$D$14)))</f>
        <v/>
      </c>
      <c r="O211" s="57" t="str">
        <f t="shared" si="17"/>
        <v/>
      </c>
      <c r="P211" s="57" t="str">
        <f t="shared" si="18"/>
        <v/>
      </c>
      <c r="Q211" s="57" t="str">
        <f t="shared" si="19"/>
        <v/>
      </c>
      <c r="R211" s="57" t="str">
        <f t="shared" si="20"/>
        <v/>
      </c>
    </row>
  </sheetData>
  <autoFilter ref="B5:M211" xr:uid="{62652F41-20A9-4B65-9650-976104AC404F}">
    <filterColumn colId="6">
      <filters>
        <dateGroupItem year="2021" dateTimeGrouping="year"/>
      </filters>
    </filterColumn>
  </autoFilter>
  <mergeCells count="1">
    <mergeCell ref="F4:I4"/>
  </mergeCells>
  <phoneticPr fontId="4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ED691-083E-429A-BC41-B601F76A0C2A}">
  <sheetPr codeName="Planilha5"/>
  <dimension ref="B1:L26"/>
  <sheetViews>
    <sheetView showGridLines="0" workbookViewId="0">
      <pane ySplit="1" topLeftCell="A2" activePane="bottomLeft" state="frozen"/>
      <selection pane="bottomLeft" activeCell="B2" sqref="B2"/>
    </sheetView>
  </sheetViews>
  <sheetFormatPr defaultRowHeight="15" x14ac:dyDescent="0.25"/>
  <cols>
    <col min="1" max="1" width="3.42578125" style="1" customWidth="1"/>
    <col min="2" max="2" width="9.85546875" style="1" customWidth="1"/>
    <col min="3" max="4" width="46" style="1" customWidth="1"/>
    <col min="5" max="5" width="9.140625" style="1"/>
    <col min="6" max="8" width="14.7109375" style="1" customWidth="1"/>
    <col min="9" max="9" width="2" style="1" customWidth="1"/>
    <col min="10" max="12" width="11.28515625" style="1" customWidth="1"/>
    <col min="13" max="16384" width="9.140625" style="1"/>
  </cols>
  <sheetData>
    <row r="1" spans="2:12" ht="47.25" customHeight="1" x14ac:dyDescent="0.25"/>
    <row r="2" spans="2:12" s="3" customFormat="1" ht="35.25" customHeight="1" x14ac:dyDescent="0.25">
      <c r="B2" s="11" t="s">
        <v>29</v>
      </c>
      <c r="C2" s="11" t="s">
        <v>30</v>
      </c>
      <c r="D2" s="11" t="s">
        <v>94</v>
      </c>
      <c r="F2" s="14" t="s">
        <v>51</v>
      </c>
      <c r="G2" s="14" t="s">
        <v>30</v>
      </c>
      <c r="H2" s="14" t="s">
        <v>31</v>
      </c>
      <c r="J2" s="69" t="s">
        <v>85</v>
      </c>
      <c r="K2" s="69"/>
      <c r="L2" s="1"/>
    </row>
    <row r="3" spans="2:12" s="2" customFormat="1" ht="24" customHeight="1" x14ac:dyDescent="0.25">
      <c r="B3" s="16" t="s">
        <v>32</v>
      </c>
      <c r="C3" s="15" t="s">
        <v>90</v>
      </c>
      <c r="D3" s="15" t="s">
        <v>233</v>
      </c>
      <c r="F3" s="16" t="s">
        <v>52</v>
      </c>
      <c r="G3" s="12" t="s">
        <v>17</v>
      </c>
      <c r="H3" s="12" t="s">
        <v>17</v>
      </c>
      <c r="I3" s="13"/>
      <c r="J3" s="16" t="s">
        <v>68</v>
      </c>
      <c r="K3" s="12" t="s">
        <v>65</v>
      </c>
      <c r="L3" s="1"/>
    </row>
    <row r="4" spans="2:12" s="2" customFormat="1" ht="24" customHeight="1" x14ac:dyDescent="0.25">
      <c r="B4" s="16" t="s">
        <v>33</v>
      </c>
      <c r="C4" s="15" t="s">
        <v>91</v>
      </c>
      <c r="D4" s="15" t="s">
        <v>234</v>
      </c>
      <c r="F4" s="16" t="s">
        <v>53</v>
      </c>
      <c r="G4" s="12" t="s">
        <v>18</v>
      </c>
      <c r="H4" s="12" t="s">
        <v>242</v>
      </c>
      <c r="I4" s="13"/>
      <c r="J4" s="16" t="s">
        <v>69</v>
      </c>
      <c r="K4" s="12" t="s">
        <v>66</v>
      </c>
      <c r="L4" s="1"/>
    </row>
    <row r="5" spans="2:12" s="2" customFormat="1" ht="24" customHeight="1" x14ac:dyDescent="0.25">
      <c r="B5" s="16" t="s">
        <v>34</v>
      </c>
      <c r="C5" s="15" t="s">
        <v>105</v>
      </c>
      <c r="D5" s="15" t="s">
        <v>106</v>
      </c>
      <c r="F5" s="16" t="s">
        <v>54</v>
      </c>
      <c r="G5" s="12" t="s">
        <v>19</v>
      </c>
      <c r="H5" s="12" t="s">
        <v>19</v>
      </c>
      <c r="I5" s="13"/>
      <c r="J5" s="16" t="s">
        <v>70</v>
      </c>
      <c r="K5" s="12" t="s">
        <v>67</v>
      </c>
      <c r="L5" s="1"/>
    </row>
    <row r="6" spans="2:12" s="2" customFormat="1" ht="24" customHeight="1" x14ac:dyDescent="0.25">
      <c r="B6" s="16" t="s">
        <v>35</v>
      </c>
      <c r="C6" s="15" t="s">
        <v>98</v>
      </c>
      <c r="D6" s="15" t="s">
        <v>238</v>
      </c>
      <c r="F6" s="16" t="s">
        <v>55</v>
      </c>
      <c r="G6" s="12" t="s">
        <v>20</v>
      </c>
      <c r="H6" s="12" t="s">
        <v>243</v>
      </c>
      <c r="I6" s="13"/>
      <c r="J6" s="16" t="s">
        <v>71</v>
      </c>
      <c r="K6" s="12" t="s">
        <v>80</v>
      </c>
      <c r="L6" s="1"/>
    </row>
    <row r="7" spans="2:12" s="2" customFormat="1" ht="24" customHeight="1" x14ac:dyDescent="0.25">
      <c r="B7" s="16" t="s">
        <v>36</v>
      </c>
      <c r="C7" s="15" t="s">
        <v>104</v>
      </c>
      <c r="D7" s="15" t="s">
        <v>239</v>
      </c>
      <c r="F7" s="16" t="s">
        <v>56</v>
      </c>
      <c r="G7" s="12" t="s">
        <v>21</v>
      </c>
      <c r="H7" s="12" t="s">
        <v>244</v>
      </c>
      <c r="I7" s="13"/>
      <c r="J7" s="16" t="s">
        <v>72</v>
      </c>
      <c r="K7" s="12" t="s">
        <v>67</v>
      </c>
      <c r="L7" s="1"/>
    </row>
    <row r="8" spans="2:12" s="2" customFormat="1" ht="24" customHeight="1" x14ac:dyDescent="0.25">
      <c r="B8" s="16" t="s">
        <v>37</v>
      </c>
      <c r="C8" s="15" t="s">
        <v>15</v>
      </c>
      <c r="D8" s="15" t="s">
        <v>15</v>
      </c>
      <c r="F8" s="16" t="s">
        <v>57</v>
      </c>
      <c r="G8" s="12" t="s">
        <v>22</v>
      </c>
      <c r="H8" s="12" t="s">
        <v>22</v>
      </c>
      <c r="I8" s="13"/>
      <c r="J8" s="16" t="s">
        <v>73</v>
      </c>
      <c r="K8" s="12" t="s">
        <v>65</v>
      </c>
      <c r="L8" s="1"/>
    </row>
    <row r="9" spans="2:12" s="2" customFormat="1" ht="24" customHeight="1" x14ac:dyDescent="0.25">
      <c r="B9" s="16" t="s">
        <v>38</v>
      </c>
      <c r="C9" s="15" t="s">
        <v>118</v>
      </c>
      <c r="D9" s="15" t="s">
        <v>240</v>
      </c>
      <c r="F9" s="16" t="s">
        <v>58</v>
      </c>
      <c r="G9" s="12" t="s">
        <v>23</v>
      </c>
      <c r="H9" s="12" t="s">
        <v>23</v>
      </c>
      <c r="I9" s="13"/>
      <c r="J9" s="16" t="s">
        <v>74</v>
      </c>
      <c r="K9" s="12" t="s">
        <v>65</v>
      </c>
      <c r="L9" s="1"/>
    </row>
    <row r="10" spans="2:12" s="2" customFormat="1" ht="24" customHeight="1" x14ac:dyDescent="0.25">
      <c r="B10" s="16" t="s">
        <v>39</v>
      </c>
      <c r="C10" s="15" t="s">
        <v>109</v>
      </c>
      <c r="D10" s="15" t="s">
        <v>117</v>
      </c>
      <c r="F10" s="16" t="s">
        <v>59</v>
      </c>
      <c r="G10" s="12" t="s">
        <v>24</v>
      </c>
      <c r="H10" s="12" t="s">
        <v>245</v>
      </c>
      <c r="I10" s="13"/>
      <c r="J10" s="16" t="s">
        <v>75</v>
      </c>
      <c r="K10" s="12" t="s">
        <v>80</v>
      </c>
      <c r="L10" s="1"/>
    </row>
    <row r="11" spans="2:12" s="2" customFormat="1" ht="24" customHeight="1" x14ac:dyDescent="0.25">
      <c r="B11" s="16" t="s">
        <v>40</v>
      </c>
      <c r="C11" s="15" t="s">
        <v>116</v>
      </c>
      <c r="D11" s="15" t="s">
        <v>236</v>
      </c>
      <c r="F11" s="16" t="s">
        <v>60</v>
      </c>
      <c r="G11" s="12" t="s">
        <v>25</v>
      </c>
      <c r="H11" s="12" t="s">
        <v>246</v>
      </c>
      <c r="I11" s="13"/>
      <c r="J11" s="16" t="s">
        <v>76</v>
      </c>
      <c r="K11" s="12" t="s">
        <v>81</v>
      </c>
      <c r="L11" s="1"/>
    </row>
    <row r="12" spans="2:12" s="2" customFormat="1" ht="24" customHeight="1" x14ac:dyDescent="0.25">
      <c r="B12" s="16" t="s">
        <v>41</v>
      </c>
      <c r="C12" s="15" t="s">
        <v>119</v>
      </c>
      <c r="D12" s="15" t="s">
        <v>119</v>
      </c>
      <c r="F12" s="16" t="s">
        <v>61</v>
      </c>
      <c r="G12" s="12" t="s">
        <v>26</v>
      </c>
      <c r="H12" s="12" t="s">
        <v>247</v>
      </c>
      <c r="I12" s="13"/>
      <c r="J12" s="16" t="s">
        <v>77</v>
      </c>
      <c r="K12" s="12" t="s">
        <v>82</v>
      </c>
      <c r="L12" s="1"/>
    </row>
    <row r="13" spans="2:12" s="2" customFormat="1" ht="24" customHeight="1" x14ac:dyDescent="0.25">
      <c r="B13" s="16" t="s">
        <v>42</v>
      </c>
      <c r="C13" s="15" t="s">
        <v>120</v>
      </c>
      <c r="D13" s="15" t="s">
        <v>122</v>
      </c>
      <c r="F13" s="16" t="s">
        <v>62</v>
      </c>
      <c r="G13" s="12" t="s">
        <v>27</v>
      </c>
      <c r="H13" s="12" t="s">
        <v>27</v>
      </c>
      <c r="I13" s="13"/>
      <c r="J13" s="16" t="s">
        <v>78</v>
      </c>
      <c r="K13" s="12" t="s">
        <v>83</v>
      </c>
      <c r="L13" s="1"/>
    </row>
    <row r="14" spans="2:12" s="2" customFormat="1" ht="24" customHeight="1" x14ac:dyDescent="0.25">
      <c r="B14" s="16" t="s">
        <v>43</v>
      </c>
      <c r="C14" s="15" t="s">
        <v>121</v>
      </c>
      <c r="D14" s="15" t="s">
        <v>117</v>
      </c>
      <c r="F14" s="16" t="s">
        <v>63</v>
      </c>
      <c r="G14" s="12" t="s">
        <v>28</v>
      </c>
      <c r="H14" s="12" t="s">
        <v>248</v>
      </c>
      <c r="I14" s="13"/>
      <c r="J14" s="16" t="s">
        <v>79</v>
      </c>
      <c r="K14" s="12" t="s">
        <v>84</v>
      </c>
      <c r="L14" s="1"/>
    </row>
    <row r="15" spans="2:12" s="2" customFormat="1" ht="24" customHeight="1" x14ac:dyDescent="0.25">
      <c r="B15" s="16" t="s">
        <v>44</v>
      </c>
      <c r="C15" s="15" t="s">
        <v>123</v>
      </c>
      <c r="D15" s="15" t="s">
        <v>123</v>
      </c>
      <c r="F15" s="13"/>
      <c r="L15" s="1"/>
    </row>
    <row r="16" spans="2:12" s="2" customFormat="1" ht="24" customHeight="1" x14ac:dyDescent="0.25">
      <c r="B16" s="16" t="s">
        <v>45</v>
      </c>
      <c r="C16" s="15" t="s">
        <v>124</v>
      </c>
      <c r="D16" s="15" t="s">
        <v>125</v>
      </c>
    </row>
    <row r="17" spans="2:4" s="2" customFormat="1" ht="24" customHeight="1" x14ac:dyDescent="0.25">
      <c r="B17" s="16" t="s">
        <v>46</v>
      </c>
      <c r="C17" s="15" t="s">
        <v>126</v>
      </c>
      <c r="D17" s="15" t="s">
        <v>127</v>
      </c>
    </row>
    <row r="18" spans="2:4" s="2" customFormat="1" ht="24" customHeight="1" x14ac:dyDescent="0.25">
      <c r="B18" s="16" t="s">
        <v>47</v>
      </c>
      <c r="C18" s="15" t="s">
        <v>129</v>
      </c>
      <c r="D18" s="15" t="s">
        <v>129</v>
      </c>
    </row>
    <row r="19" spans="2:4" s="2" customFormat="1" ht="24" customHeight="1" x14ac:dyDescent="0.25">
      <c r="B19" s="16" t="s">
        <v>48</v>
      </c>
      <c r="C19" s="15" t="s">
        <v>112</v>
      </c>
      <c r="D19" s="15" t="s">
        <v>241</v>
      </c>
    </row>
    <row r="20" spans="2:4" s="2" customFormat="1" ht="24" customHeight="1" x14ac:dyDescent="0.25">
      <c r="B20" s="16" t="s">
        <v>49</v>
      </c>
      <c r="C20" s="15" t="s">
        <v>102</v>
      </c>
      <c r="D20" s="15" t="s">
        <v>237</v>
      </c>
    </row>
    <row r="21" spans="2:4" s="2" customFormat="1" ht="24" customHeight="1" x14ac:dyDescent="0.25">
      <c r="B21" s="16" t="s">
        <v>50</v>
      </c>
      <c r="C21" s="15" t="s">
        <v>101</v>
      </c>
      <c r="D21" s="15" t="s">
        <v>235</v>
      </c>
    </row>
    <row r="22" spans="2:4" ht="24" customHeight="1" x14ac:dyDescent="0.25">
      <c r="B22" s="16" t="s">
        <v>249</v>
      </c>
      <c r="C22" s="15" t="s">
        <v>251</v>
      </c>
      <c r="D22" s="15" t="s">
        <v>251</v>
      </c>
    </row>
    <row r="24" spans="2:4" ht="24" customHeight="1" x14ac:dyDescent="0.25"/>
    <row r="25" spans="2:4" ht="24" customHeight="1" x14ac:dyDescent="0.25"/>
    <row r="26" spans="2:4" ht="24" customHeight="1" x14ac:dyDescent="0.25"/>
  </sheetData>
  <mergeCells count="1">
    <mergeCell ref="J2:K2"/>
  </mergeCells>
  <phoneticPr fontId="4" type="noConversion"/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Index</vt:lpstr>
      <vt:lpstr>Dashboard</vt:lpstr>
      <vt:lpstr>controles</vt:lpstr>
      <vt:lpstr>base</vt:lpstr>
      <vt:lpstr>Tradução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zeplanilha.com</dc:creator>
  <cp:lastModifiedBy>Matheus Soares</cp:lastModifiedBy>
  <dcterms:created xsi:type="dcterms:W3CDTF">2015-06-05T18:19:34Z</dcterms:created>
  <dcterms:modified xsi:type="dcterms:W3CDTF">2023-03-21T19:35:02Z</dcterms:modified>
</cp:coreProperties>
</file>