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8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01. ZEPLANILHA\02. Zeplanilha 3.0\12. Downloads &amp; Artigos\03. Minhas planilhas\25. Controle de Frota\"/>
    </mc:Choice>
  </mc:AlternateContent>
  <xr:revisionPtr revIDLastSave="0" documentId="13_ncr:1_{056CB0DB-CCCB-4EB7-BAE7-E0C4C0397024}" xr6:coauthVersionLast="47" xr6:coauthVersionMax="47" xr10:uidLastSave="{00000000-0000-0000-0000-000000000000}"/>
  <workbookProtection workbookAlgorithmName="SHA-512" workbookHashValue="OnmT7hTUCZLFvm604yTe89goUxFeNHqWf2OnIjnyetAh4AkjwHyAv/d9Jo8J3SeCO08XzabStUxEwLSxiTrMUw==" workbookSaltValue="w+tH2i5dHw5V4cpOTkoDRw==" workbookSpinCount="100000" lockStructure="1"/>
  <bookViews>
    <workbookView xWindow="-120" yWindow="-120" windowWidth="29040" windowHeight="15720" tabRatio="736" xr2:uid="{66AD357B-68F9-49CA-BCEE-B52DFE6B9FEC}"/>
  </bookViews>
  <sheets>
    <sheet name="INDEX" sheetId="7" r:id="rId1"/>
    <sheet name="Gastos" sheetId="23" r:id="rId2"/>
    <sheet name="Rotas" sheetId="24" r:id="rId3"/>
    <sheet name="Dashboard Gastos" sheetId="9" r:id="rId4"/>
    <sheet name="Dashboard Veículos" sheetId="25" r:id="rId5"/>
    <sheet name="Veículos" sheetId="19" r:id="rId6"/>
    <sheet name="Motoristas" sheetId="21" r:id="rId7"/>
    <sheet name="Cadastros" sheetId="20" r:id="rId8"/>
    <sheet name="AJUDA" sheetId="13" r:id="rId9"/>
    <sheet name="calculos" sheetId="16" state="veryHidden" r:id="rId10"/>
  </sheets>
  <definedNames>
    <definedName name="_xlnm._FilterDatabase" localSheetId="1" hidden="1">Gastos!$C$5:$J$1505</definedName>
    <definedName name="_xlnm._FilterDatabase" localSheetId="2" hidden="1">Rotas!$B$5:$K$1505</definedName>
    <definedName name="err_gastos">COUNTA(Gastos!$C:$C)</definedName>
    <definedName name="err_moto">COUNTA(Motoristas!$C:$C)</definedName>
    <definedName name="err_veic">COUNTA(Veículos!$C:$C)</definedName>
    <definedName name="gastos">Cadastros!$I$6:$I$55</definedName>
    <definedName name="marcas">Cadastros!$F$6:$F$55</definedName>
    <definedName name="motoristas">OFFSET(Motoristas!$C$6,0,0,COUNTA(Motoristas!$C$6:$C$111), 1)</definedName>
    <definedName name="Placas">OFFSET(Veículos!$H$6,0,0,COUNTA(Veículos!$H$6:$H$206)-1, 1)</definedName>
    <definedName name="rotas">OFFSET(Rotas!$M$6,0,0,COUNTA(Rotas!$M$6:$M$1505), 1)</definedName>
    <definedName name="tipo_veiculo">Cadastros!$C$6:$C$55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8" i="16" l="1" a="1"/>
  <c r="H38" i="16" s="1"/>
  <c r="I38" i="16" a="1"/>
  <c r="I38" i="16" s="1"/>
  <c r="J38" i="16" a="1"/>
  <c r="J38" i="16" s="1"/>
  <c r="K38" i="16" a="1"/>
  <c r="K38" i="16" s="1"/>
  <c r="L38" i="16" a="1"/>
  <c r="L38" i="16" s="1"/>
  <c r="M38" i="16" a="1"/>
  <c r="M38" i="16" s="1"/>
  <c r="N38" i="16" a="1"/>
  <c r="N38" i="16" s="1"/>
  <c r="O38" i="16" a="1"/>
  <c r="O38" i="16" s="1"/>
  <c r="P38" i="16" a="1"/>
  <c r="P38" i="16" s="1"/>
  <c r="Q38" i="16" a="1"/>
  <c r="Q38" i="16" s="1"/>
  <c r="R38" i="16" a="1"/>
  <c r="R38" i="16" s="1"/>
  <c r="G38" i="16" a="1"/>
  <c r="G38" i="16" s="1"/>
  <c r="B2" i="16" a="1"/>
  <c r="B2" i="16" s="1"/>
  <c r="O1505" i="24" l="1"/>
  <c r="N1505" i="24"/>
  <c r="M1505" i="24"/>
  <c r="L1505" i="24"/>
  <c r="O1504" i="24"/>
  <c r="N1504" i="24"/>
  <c r="M1504" i="24"/>
  <c r="L1504" i="24"/>
  <c r="O1503" i="24"/>
  <c r="N1503" i="24"/>
  <c r="M1503" i="24"/>
  <c r="L1503" i="24"/>
  <c r="O1502" i="24"/>
  <c r="N1502" i="24"/>
  <c r="M1502" i="24"/>
  <c r="L1502" i="24"/>
  <c r="O1501" i="24"/>
  <c r="N1501" i="24"/>
  <c r="M1501" i="24"/>
  <c r="L1501" i="24"/>
  <c r="O1500" i="24"/>
  <c r="N1500" i="24"/>
  <c r="M1500" i="24"/>
  <c r="L1500" i="24"/>
  <c r="O1499" i="24"/>
  <c r="N1499" i="24"/>
  <c r="M1499" i="24"/>
  <c r="L1499" i="24"/>
  <c r="O1498" i="24"/>
  <c r="N1498" i="24"/>
  <c r="M1498" i="24"/>
  <c r="L1498" i="24"/>
  <c r="O1497" i="24"/>
  <c r="N1497" i="24"/>
  <c r="M1497" i="24"/>
  <c r="L1497" i="24"/>
  <c r="O1496" i="24"/>
  <c r="N1496" i="24"/>
  <c r="M1496" i="24"/>
  <c r="L1496" i="24"/>
  <c r="O1495" i="24"/>
  <c r="N1495" i="24"/>
  <c r="M1495" i="24"/>
  <c r="L1495" i="24"/>
  <c r="O1494" i="24"/>
  <c r="N1494" i="24"/>
  <c r="M1494" i="24"/>
  <c r="L1494" i="24"/>
  <c r="O1493" i="24"/>
  <c r="N1493" i="24"/>
  <c r="M1493" i="24"/>
  <c r="L1493" i="24"/>
  <c r="O1492" i="24"/>
  <c r="N1492" i="24"/>
  <c r="M1492" i="24"/>
  <c r="L1492" i="24"/>
  <c r="O1491" i="24"/>
  <c r="N1491" i="24"/>
  <c r="M1491" i="24"/>
  <c r="L1491" i="24"/>
  <c r="O1490" i="24"/>
  <c r="N1490" i="24"/>
  <c r="M1490" i="24"/>
  <c r="L1490" i="24"/>
  <c r="O1489" i="24"/>
  <c r="N1489" i="24"/>
  <c r="M1489" i="24"/>
  <c r="L1489" i="24"/>
  <c r="O1488" i="24"/>
  <c r="N1488" i="24"/>
  <c r="M1488" i="24"/>
  <c r="L1488" i="24"/>
  <c r="O1487" i="24"/>
  <c r="N1487" i="24"/>
  <c r="M1487" i="24"/>
  <c r="L1487" i="24"/>
  <c r="O1486" i="24"/>
  <c r="N1486" i="24"/>
  <c r="M1486" i="24"/>
  <c r="L1486" i="24"/>
  <c r="O1485" i="24"/>
  <c r="N1485" i="24"/>
  <c r="M1485" i="24"/>
  <c r="L1485" i="24"/>
  <c r="O1484" i="24"/>
  <c r="N1484" i="24"/>
  <c r="M1484" i="24"/>
  <c r="L1484" i="24"/>
  <c r="O1483" i="24"/>
  <c r="N1483" i="24"/>
  <c r="M1483" i="24"/>
  <c r="L1483" i="24"/>
  <c r="O1482" i="24"/>
  <c r="N1482" i="24"/>
  <c r="M1482" i="24"/>
  <c r="L1482" i="24"/>
  <c r="O1481" i="24"/>
  <c r="N1481" i="24"/>
  <c r="M1481" i="24"/>
  <c r="L1481" i="24"/>
  <c r="O1480" i="24"/>
  <c r="N1480" i="24"/>
  <c r="M1480" i="24"/>
  <c r="L1480" i="24"/>
  <c r="O1479" i="24"/>
  <c r="N1479" i="24"/>
  <c r="M1479" i="24"/>
  <c r="L1479" i="24"/>
  <c r="O1478" i="24"/>
  <c r="N1478" i="24"/>
  <c r="M1478" i="24"/>
  <c r="L1478" i="24"/>
  <c r="O1477" i="24"/>
  <c r="N1477" i="24"/>
  <c r="M1477" i="24"/>
  <c r="L1477" i="24"/>
  <c r="O1476" i="24"/>
  <c r="N1476" i="24"/>
  <c r="M1476" i="24"/>
  <c r="L1476" i="24"/>
  <c r="O1475" i="24"/>
  <c r="N1475" i="24"/>
  <c r="M1475" i="24"/>
  <c r="L1475" i="24"/>
  <c r="O1474" i="24"/>
  <c r="N1474" i="24"/>
  <c r="M1474" i="24"/>
  <c r="L1474" i="24"/>
  <c r="O1473" i="24"/>
  <c r="N1473" i="24"/>
  <c r="M1473" i="24"/>
  <c r="L1473" i="24"/>
  <c r="O1472" i="24"/>
  <c r="N1472" i="24"/>
  <c r="M1472" i="24"/>
  <c r="L1472" i="24"/>
  <c r="O1471" i="24"/>
  <c r="N1471" i="24"/>
  <c r="M1471" i="24"/>
  <c r="L1471" i="24"/>
  <c r="O1470" i="24"/>
  <c r="N1470" i="24"/>
  <c r="M1470" i="24"/>
  <c r="L1470" i="24"/>
  <c r="O1469" i="24"/>
  <c r="N1469" i="24"/>
  <c r="M1469" i="24"/>
  <c r="L1469" i="24"/>
  <c r="O1468" i="24"/>
  <c r="N1468" i="24"/>
  <c r="M1468" i="24"/>
  <c r="L1468" i="24"/>
  <c r="O1467" i="24"/>
  <c r="N1467" i="24"/>
  <c r="M1467" i="24"/>
  <c r="L1467" i="24"/>
  <c r="O1466" i="24"/>
  <c r="N1466" i="24"/>
  <c r="M1466" i="24"/>
  <c r="L1466" i="24"/>
  <c r="O1465" i="24"/>
  <c r="N1465" i="24"/>
  <c r="M1465" i="24"/>
  <c r="L1465" i="24"/>
  <c r="O1464" i="24"/>
  <c r="N1464" i="24"/>
  <c r="M1464" i="24"/>
  <c r="L1464" i="24"/>
  <c r="O1463" i="24"/>
  <c r="N1463" i="24"/>
  <c r="M1463" i="24"/>
  <c r="L1463" i="24"/>
  <c r="O1462" i="24"/>
  <c r="N1462" i="24"/>
  <c r="M1462" i="24"/>
  <c r="L1462" i="24"/>
  <c r="O1461" i="24"/>
  <c r="N1461" i="24"/>
  <c r="M1461" i="24"/>
  <c r="L1461" i="24"/>
  <c r="O1460" i="24"/>
  <c r="N1460" i="24"/>
  <c r="M1460" i="24"/>
  <c r="L1460" i="24"/>
  <c r="O1459" i="24"/>
  <c r="N1459" i="24"/>
  <c r="M1459" i="24"/>
  <c r="L1459" i="24"/>
  <c r="O1458" i="24"/>
  <c r="N1458" i="24"/>
  <c r="M1458" i="24"/>
  <c r="L1458" i="24"/>
  <c r="O1457" i="24"/>
  <c r="N1457" i="24"/>
  <c r="M1457" i="24"/>
  <c r="L1457" i="24"/>
  <c r="O1456" i="24"/>
  <c r="N1456" i="24"/>
  <c r="M1456" i="24"/>
  <c r="L1456" i="24"/>
  <c r="O1455" i="24"/>
  <c r="N1455" i="24"/>
  <c r="M1455" i="24"/>
  <c r="L1455" i="24"/>
  <c r="O1454" i="24"/>
  <c r="N1454" i="24"/>
  <c r="M1454" i="24"/>
  <c r="L1454" i="24"/>
  <c r="O1453" i="24"/>
  <c r="N1453" i="24"/>
  <c r="M1453" i="24"/>
  <c r="L1453" i="24"/>
  <c r="O1452" i="24"/>
  <c r="N1452" i="24"/>
  <c r="M1452" i="24"/>
  <c r="L1452" i="24"/>
  <c r="O1451" i="24"/>
  <c r="N1451" i="24"/>
  <c r="M1451" i="24"/>
  <c r="L1451" i="24"/>
  <c r="O1450" i="24"/>
  <c r="N1450" i="24"/>
  <c r="M1450" i="24"/>
  <c r="L1450" i="24"/>
  <c r="O1449" i="24"/>
  <c r="N1449" i="24"/>
  <c r="M1449" i="24"/>
  <c r="L1449" i="24"/>
  <c r="O1448" i="24"/>
  <c r="N1448" i="24"/>
  <c r="M1448" i="24"/>
  <c r="L1448" i="24"/>
  <c r="O1447" i="24"/>
  <c r="N1447" i="24"/>
  <c r="M1447" i="24"/>
  <c r="L1447" i="24"/>
  <c r="O1446" i="24"/>
  <c r="N1446" i="24"/>
  <c r="M1446" i="24"/>
  <c r="L1446" i="24"/>
  <c r="O1445" i="24"/>
  <c r="N1445" i="24"/>
  <c r="M1445" i="24"/>
  <c r="L1445" i="24"/>
  <c r="O1444" i="24"/>
  <c r="N1444" i="24"/>
  <c r="M1444" i="24"/>
  <c r="L1444" i="24"/>
  <c r="O1443" i="24"/>
  <c r="N1443" i="24"/>
  <c r="M1443" i="24"/>
  <c r="L1443" i="24"/>
  <c r="O1442" i="24"/>
  <c r="N1442" i="24"/>
  <c r="M1442" i="24"/>
  <c r="L1442" i="24"/>
  <c r="O1441" i="24"/>
  <c r="N1441" i="24"/>
  <c r="M1441" i="24"/>
  <c r="L1441" i="24"/>
  <c r="O1440" i="24"/>
  <c r="N1440" i="24"/>
  <c r="M1440" i="24"/>
  <c r="L1440" i="24"/>
  <c r="O1439" i="24"/>
  <c r="N1439" i="24"/>
  <c r="M1439" i="24"/>
  <c r="L1439" i="24"/>
  <c r="O1438" i="24"/>
  <c r="N1438" i="24"/>
  <c r="M1438" i="24"/>
  <c r="L1438" i="24"/>
  <c r="O1437" i="24"/>
  <c r="N1437" i="24"/>
  <c r="M1437" i="24"/>
  <c r="L1437" i="24"/>
  <c r="O1436" i="24"/>
  <c r="N1436" i="24"/>
  <c r="M1436" i="24"/>
  <c r="L1436" i="24"/>
  <c r="O1435" i="24"/>
  <c r="N1435" i="24"/>
  <c r="M1435" i="24"/>
  <c r="L1435" i="24"/>
  <c r="O1434" i="24"/>
  <c r="N1434" i="24"/>
  <c r="M1434" i="24"/>
  <c r="L1434" i="24"/>
  <c r="O1433" i="24"/>
  <c r="N1433" i="24"/>
  <c r="M1433" i="24"/>
  <c r="L1433" i="24"/>
  <c r="O1432" i="24"/>
  <c r="N1432" i="24"/>
  <c r="M1432" i="24"/>
  <c r="L1432" i="24"/>
  <c r="O1431" i="24"/>
  <c r="N1431" i="24"/>
  <c r="M1431" i="24"/>
  <c r="L1431" i="24"/>
  <c r="O1430" i="24"/>
  <c r="N1430" i="24"/>
  <c r="M1430" i="24"/>
  <c r="L1430" i="24"/>
  <c r="O1429" i="24"/>
  <c r="N1429" i="24"/>
  <c r="M1429" i="24"/>
  <c r="L1429" i="24"/>
  <c r="O1428" i="24"/>
  <c r="N1428" i="24"/>
  <c r="M1428" i="24"/>
  <c r="L1428" i="24"/>
  <c r="O1427" i="24"/>
  <c r="N1427" i="24"/>
  <c r="M1427" i="24"/>
  <c r="L1427" i="24"/>
  <c r="O1426" i="24"/>
  <c r="N1426" i="24"/>
  <c r="M1426" i="24"/>
  <c r="L1426" i="24"/>
  <c r="O1425" i="24"/>
  <c r="N1425" i="24"/>
  <c r="M1425" i="24"/>
  <c r="L1425" i="24"/>
  <c r="O1424" i="24"/>
  <c r="N1424" i="24"/>
  <c r="M1424" i="24"/>
  <c r="L1424" i="24"/>
  <c r="O1423" i="24"/>
  <c r="N1423" i="24"/>
  <c r="M1423" i="24"/>
  <c r="L1423" i="24"/>
  <c r="O1422" i="24"/>
  <c r="N1422" i="24"/>
  <c r="M1422" i="24"/>
  <c r="L1422" i="24"/>
  <c r="O1421" i="24"/>
  <c r="N1421" i="24"/>
  <c r="M1421" i="24"/>
  <c r="L1421" i="24"/>
  <c r="O1420" i="24"/>
  <c r="N1420" i="24"/>
  <c r="M1420" i="24"/>
  <c r="L1420" i="24"/>
  <c r="O1419" i="24"/>
  <c r="N1419" i="24"/>
  <c r="M1419" i="24"/>
  <c r="L1419" i="24"/>
  <c r="O1418" i="24"/>
  <c r="N1418" i="24"/>
  <c r="M1418" i="24"/>
  <c r="L1418" i="24"/>
  <c r="O1417" i="24"/>
  <c r="N1417" i="24"/>
  <c r="M1417" i="24"/>
  <c r="L1417" i="24"/>
  <c r="O1416" i="24"/>
  <c r="N1416" i="24"/>
  <c r="M1416" i="24"/>
  <c r="L1416" i="24"/>
  <c r="O1415" i="24"/>
  <c r="N1415" i="24"/>
  <c r="M1415" i="24"/>
  <c r="L1415" i="24"/>
  <c r="O1414" i="24"/>
  <c r="N1414" i="24"/>
  <c r="M1414" i="24"/>
  <c r="L1414" i="24"/>
  <c r="O1413" i="24"/>
  <c r="N1413" i="24"/>
  <c r="M1413" i="24"/>
  <c r="L1413" i="24"/>
  <c r="O1412" i="24"/>
  <c r="N1412" i="24"/>
  <c r="M1412" i="24"/>
  <c r="L1412" i="24"/>
  <c r="O1411" i="24"/>
  <c r="N1411" i="24"/>
  <c r="M1411" i="24"/>
  <c r="L1411" i="24"/>
  <c r="O1410" i="24"/>
  <c r="N1410" i="24"/>
  <c r="M1410" i="24"/>
  <c r="L1410" i="24"/>
  <c r="O1409" i="24"/>
  <c r="N1409" i="24"/>
  <c r="M1409" i="24"/>
  <c r="L1409" i="24"/>
  <c r="O1408" i="24"/>
  <c r="N1408" i="24"/>
  <c r="M1408" i="24"/>
  <c r="L1408" i="24"/>
  <c r="O1407" i="24"/>
  <c r="N1407" i="24"/>
  <c r="M1407" i="24"/>
  <c r="L1407" i="24"/>
  <c r="O1406" i="24"/>
  <c r="N1406" i="24"/>
  <c r="M1406" i="24"/>
  <c r="L1406" i="24"/>
  <c r="O1405" i="24"/>
  <c r="N1405" i="24"/>
  <c r="M1405" i="24"/>
  <c r="L1405" i="24"/>
  <c r="O1404" i="24"/>
  <c r="N1404" i="24"/>
  <c r="M1404" i="24"/>
  <c r="L1404" i="24"/>
  <c r="O1403" i="24"/>
  <c r="N1403" i="24"/>
  <c r="M1403" i="24"/>
  <c r="L1403" i="24"/>
  <c r="O1402" i="24"/>
  <c r="N1402" i="24"/>
  <c r="M1402" i="24"/>
  <c r="L1402" i="24"/>
  <c r="O1401" i="24"/>
  <c r="N1401" i="24"/>
  <c r="M1401" i="24"/>
  <c r="L1401" i="24"/>
  <c r="O1400" i="24"/>
  <c r="N1400" i="24"/>
  <c r="M1400" i="24"/>
  <c r="L1400" i="24"/>
  <c r="O1399" i="24"/>
  <c r="N1399" i="24"/>
  <c r="M1399" i="24"/>
  <c r="L1399" i="24"/>
  <c r="O1398" i="24"/>
  <c r="N1398" i="24"/>
  <c r="M1398" i="24"/>
  <c r="L1398" i="24"/>
  <c r="O1397" i="24"/>
  <c r="N1397" i="24"/>
  <c r="M1397" i="24"/>
  <c r="L1397" i="24"/>
  <c r="O1396" i="24"/>
  <c r="N1396" i="24"/>
  <c r="M1396" i="24"/>
  <c r="L1396" i="24"/>
  <c r="O1395" i="24"/>
  <c r="N1395" i="24"/>
  <c r="M1395" i="24"/>
  <c r="L1395" i="24"/>
  <c r="O1394" i="24"/>
  <c r="N1394" i="24"/>
  <c r="M1394" i="24"/>
  <c r="L1394" i="24"/>
  <c r="O1393" i="24"/>
  <c r="N1393" i="24"/>
  <c r="M1393" i="24"/>
  <c r="L1393" i="24"/>
  <c r="O1392" i="24"/>
  <c r="N1392" i="24"/>
  <c r="M1392" i="24"/>
  <c r="L1392" i="24"/>
  <c r="O1391" i="24"/>
  <c r="N1391" i="24"/>
  <c r="M1391" i="24"/>
  <c r="L1391" i="24"/>
  <c r="O1390" i="24"/>
  <c r="N1390" i="24"/>
  <c r="M1390" i="24"/>
  <c r="L1390" i="24"/>
  <c r="O1389" i="24"/>
  <c r="N1389" i="24"/>
  <c r="M1389" i="24"/>
  <c r="L1389" i="24"/>
  <c r="O1388" i="24"/>
  <c r="N1388" i="24"/>
  <c r="M1388" i="24"/>
  <c r="L1388" i="24"/>
  <c r="O1387" i="24"/>
  <c r="N1387" i="24"/>
  <c r="M1387" i="24"/>
  <c r="L1387" i="24"/>
  <c r="O1386" i="24"/>
  <c r="N1386" i="24"/>
  <c r="M1386" i="24"/>
  <c r="L1386" i="24"/>
  <c r="O1385" i="24"/>
  <c r="N1385" i="24"/>
  <c r="M1385" i="24"/>
  <c r="L1385" i="24"/>
  <c r="O1384" i="24"/>
  <c r="N1384" i="24"/>
  <c r="M1384" i="24"/>
  <c r="L1384" i="24"/>
  <c r="O1383" i="24"/>
  <c r="N1383" i="24"/>
  <c r="M1383" i="24"/>
  <c r="L1383" i="24"/>
  <c r="O1382" i="24"/>
  <c r="N1382" i="24"/>
  <c r="M1382" i="24"/>
  <c r="L1382" i="24"/>
  <c r="O1381" i="24"/>
  <c r="N1381" i="24"/>
  <c r="M1381" i="24"/>
  <c r="L1381" i="24"/>
  <c r="O1380" i="24"/>
  <c r="N1380" i="24"/>
  <c r="M1380" i="24"/>
  <c r="L1380" i="24"/>
  <c r="O1379" i="24"/>
  <c r="N1379" i="24"/>
  <c r="M1379" i="24"/>
  <c r="L1379" i="24"/>
  <c r="O1378" i="24"/>
  <c r="N1378" i="24"/>
  <c r="M1378" i="24"/>
  <c r="L1378" i="24"/>
  <c r="O1377" i="24"/>
  <c r="N1377" i="24"/>
  <c r="M1377" i="24"/>
  <c r="L1377" i="24"/>
  <c r="O1376" i="24"/>
  <c r="N1376" i="24"/>
  <c r="M1376" i="24"/>
  <c r="L1376" i="24"/>
  <c r="O1375" i="24"/>
  <c r="N1375" i="24"/>
  <c r="M1375" i="24"/>
  <c r="L1375" i="24"/>
  <c r="O1374" i="24"/>
  <c r="N1374" i="24"/>
  <c r="M1374" i="24"/>
  <c r="L1374" i="24"/>
  <c r="O1373" i="24"/>
  <c r="N1373" i="24"/>
  <c r="M1373" i="24"/>
  <c r="L1373" i="24"/>
  <c r="O1372" i="24"/>
  <c r="N1372" i="24"/>
  <c r="M1372" i="24"/>
  <c r="L1372" i="24"/>
  <c r="O1371" i="24"/>
  <c r="N1371" i="24"/>
  <c r="M1371" i="24"/>
  <c r="L1371" i="24"/>
  <c r="O1370" i="24"/>
  <c r="N1370" i="24"/>
  <c r="M1370" i="24"/>
  <c r="L1370" i="24"/>
  <c r="O1369" i="24"/>
  <c r="N1369" i="24"/>
  <c r="M1369" i="24"/>
  <c r="L1369" i="24"/>
  <c r="O1368" i="24"/>
  <c r="N1368" i="24"/>
  <c r="M1368" i="24"/>
  <c r="L1368" i="24"/>
  <c r="O1367" i="24"/>
  <c r="N1367" i="24"/>
  <c r="M1367" i="24"/>
  <c r="L1367" i="24"/>
  <c r="O1366" i="24"/>
  <c r="N1366" i="24"/>
  <c r="M1366" i="24"/>
  <c r="L1366" i="24"/>
  <c r="O1365" i="24"/>
  <c r="N1365" i="24"/>
  <c r="M1365" i="24"/>
  <c r="L1365" i="24"/>
  <c r="O1364" i="24"/>
  <c r="N1364" i="24"/>
  <c r="M1364" i="24"/>
  <c r="L1364" i="24"/>
  <c r="O1363" i="24"/>
  <c r="N1363" i="24"/>
  <c r="M1363" i="24"/>
  <c r="L1363" i="24"/>
  <c r="O1362" i="24"/>
  <c r="N1362" i="24"/>
  <c r="M1362" i="24"/>
  <c r="L1362" i="24"/>
  <c r="O1361" i="24"/>
  <c r="N1361" i="24"/>
  <c r="M1361" i="24"/>
  <c r="L1361" i="24"/>
  <c r="O1360" i="24"/>
  <c r="N1360" i="24"/>
  <c r="M1360" i="24"/>
  <c r="L1360" i="24"/>
  <c r="O1359" i="24"/>
  <c r="N1359" i="24"/>
  <c r="M1359" i="24"/>
  <c r="L1359" i="24"/>
  <c r="O1358" i="24"/>
  <c r="N1358" i="24"/>
  <c r="M1358" i="24"/>
  <c r="L1358" i="24"/>
  <c r="O1357" i="24"/>
  <c r="N1357" i="24"/>
  <c r="M1357" i="24"/>
  <c r="L1357" i="24"/>
  <c r="O1356" i="24"/>
  <c r="N1356" i="24"/>
  <c r="M1356" i="24"/>
  <c r="L1356" i="24"/>
  <c r="O1355" i="24"/>
  <c r="N1355" i="24"/>
  <c r="M1355" i="24"/>
  <c r="L1355" i="24"/>
  <c r="O1354" i="24"/>
  <c r="N1354" i="24"/>
  <c r="M1354" i="24"/>
  <c r="L1354" i="24"/>
  <c r="O1353" i="24"/>
  <c r="N1353" i="24"/>
  <c r="M1353" i="24"/>
  <c r="L1353" i="24"/>
  <c r="O1352" i="24"/>
  <c r="N1352" i="24"/>
  <c r="M1352" i="24"/>
  <c r="L1352" i="24"/>
  <c r="O1351" i="24"/>
  <c r="N1351" i="24"/>
  <c r="M1351" i="24"/>
  <c r="L1351" i="24"/>
  <c r="O1350" i="24"/>
  <c r="N1350" i="24"/>
  <c r="M1350" i="24"/>
  <c r="L1350" i="24"/>
  <c r="O1349" i="24"/>
  <c r="N1349" i="24"/>
  <c r="M1349" i="24"/>
  <c r="L1349" i="24"/>
  <c r="O1348" i="24"/>
  <c r="N1348" i="24"/>
  <c r="M1348" i="24"/>
  <c r="L1348" i="24"/>
  <c r="O1347" i="24"/>
  <c r="N1347" i="24"/>
  <c r="M1347" i="24"/>
  <c r="L1347" i="24"/>
  <c r="O1346" i="24"/>
  <c r="N1346" i="24"/>
  <c r="M1346" i="24"/>
  <c r="L1346" i="24"/>
  <c r="O1345" i="24"/>
  <c r="N1345" i="24"/>
  <c r="M1345" i="24"/>
  <c r="L1345" i="24"/>
  <c r="O1344" i="24"/>
  <c r="N1344" i="24"/>
  <c r="M1344" i="24"/>
  <c r="L1344" i="24"/>
  <c r="O1343" i="24"/>
  <c r="N1343" i="24"/>
  <c r="M1343" i="24"/>
  <c r="L1343" i="24"/>
  <c r="O1342" i="24"/>
  <c r="N1342" i="24"/>
  <c r="M1342" i="24"/>
  <c r="L1342" i="24"/>
  <c r="O1341" i="24"/>
  <c r="N1341" i="24"/>
  <c r="M1341" i="24"/>
  <c r="L1341" i="24"/>
  <c r="O1340" i="24"/>
  <c r="N1340" i="24"/>
  <c r="M1340" i="24"/>
  <c r="L1340" i="24"/>
  <c r="O1339" i="24"/>
  <c r="N1339" i="24"/>
  <c r="M1339" i="24"/>
  <c r="L1339" i="24"/>
  <c r="O1338" i="24"/>
  <c r="N1338" i="24"/>
  <c r="M1338" i="24"/>
  <c r="L1338" i="24"/>
  <c r="O1337" i="24"/>
  <c r="N1337" i="24"/>
  <c r="M1337" i="24"/>
  <c r="L1337" i="24"/>
  <c r="O1336" i="24"/>
  <c r="N1336" i="24"/>
  <c r="M1336" i="24"/>
  <c r="L1336" i="24"/>
  <c r="O1335" i="24"/>
  <c r="N1335" i="24"/>
  <c r="M1335" i="24"/>
  <c r="L1335" i="24"/>
  <c r="O1334" i="24"/>
  <c r="N1334" i="24"/>
  <c r="M1334" i="24"/>
  <c r="L1334" i="24"/>
  <c r="O1333" i="24"/>
  <c r="N1333" i="24"/>
  <c r="M1333" i="24"/>
  <c r="L1333" i="24"/>
  <c r="O1332" i="24"/>
  <c r="N1332" i="24"/>
  <c r="M1332" i="24"/>
  <c r="L1332" i="24"/>
  <c r="O1331" i="24"/>
  <c r="N1331" i="24"/>
  <c r="M1331" i="24"/>
  <c r="L1331" i="24"/>
  <c r="O1330" i="24"/>
  <c r="N1330" i="24"/>
  <c r="M1330" i="24"/>
  <c r="L1330" i="24"/>
  <c r="O1329" i="24"/>
  <c r="N1329" i="24"/>
  <c r="M1329" i="24"/>
  <c r="L1329" i="24"/>
  <c r="O1328" i="24"/>
  <c r="N1328" i="24"/>
  <c r="M1328" i="24"/>
  <c r="L1328" i="24"/>
  <c r="O1327" i="24"/>
  <c r="N1327" i="24"/>
  <c r="M1327" i="24"/>
  <c r="L1327" i="24"/>
  <c r="O1326" i="24"/>
  <c r="N1326" i="24"/>
  <c r="M1326" i="24"/>
  <c r="L1326" i="24"/>
  <c r="O1325" i="24"/>
  <c r="N1325" i="24"/>
  <c r="M1325" i="24"/>
  <c r="L1325" i="24"/>
  <c r="O1324" i="24"/>
  <c r="N1324" i="24"/>
  <c r="M1324" i="24"/>
  <c r="L1324" i="24"/>
  <c r="O1323" i="24"/>
  <c r="N1323" i="24"/>
  <c r="M1323" i="24"/>
  <c r="L1323" i="24"/>
  <c r="O1322" i="24"/>
  <c r="N1322" i="24"/>
  <c r="M1322" i="24"/>
  <c r="L1322" i="24"/>
  <c r="O1321" i="24"/>
  <c r="N1321" i="24"/>
  <c r="M1321" i="24"/>
  <c r="L1321" i="24"/>
  <c r="O1320" i="24"/>
  <c r="N1320" i="24"/>
  <c r="M1320" i="24"/>
  <c r="L1320" i="24"/>
  <c r="O1319" i="24"/>
  <c r="N1319" i="24"/>
  <c r="M1319" i="24"/>
  <c r="L1319" i="24"/>
  <c r="O1318" i="24"/>
  <c r="N1318" i="24"/>
  <c r="M1318" i="24"/>
  <c r="L1318" i="24"/>
  <c r="O1317" i="24"/>
  <c r="N1317" i="24"/>
  <c r="M1317" i="24"/>
  <c r="L1317" i="24"/>
  <c r="O1316" i="24"/>
  <c r="N1316" i="24"/>
  <c r="M1316" i="24"/>
  <c r="L1316" i="24"/>
  <c r="O1315" i="24"/>
  <c r="N1315" i="24"/>
  <c r="M1315" i="24"/>
  <c r="L1315" i="24"/>
  <c r="O1314" i="24"/>
  <c r="N1314" i="24"/>
  <c r="M1314" i="24"/>
  <c r="L1314" i="24"/>
  <c r="O1313" i="24"/>
  <c r="N1313" i="24"/>
  <c r="M1313" i="24"/>
  <c r="L1313" i="24"/>
  <c r="O1312" i="24"/>
  <c r="N1312" i="24"/>
  <c r="M1312" i="24"/>
  <c r="L1312" i="24"/>
  <c r="O1311" i="24"/>
  <c r="N1311" i="24"/>
  <c r="M1311" i="24"/>
  <c r="L1311" i="24"/>
  <c r="O1310" i="24"/>
  <c r="N1310" i="24"/>
  <c r="M1310" i="24"/>
  <c r="L1310" i="24"/>
  <c r="O1309" i="24"/>
  <c r="N1309" i="24"/>
  <c r="M1309" i="24"/>
  <c r="L1309" i="24"/>
  <c r="O1308" i="24"/>
  <c r="N1308" i="24"/>
  <c r="M1308" i="24"/>
  <c r="L1308" i="24"/>
  <c r="O1307" i="24"/>
  <c r="N1307" i="24"/>
  <c r="M1307" i="24"/>
  <c r="L1307" i="24"/>
  <c r="O1306" i="24"/>
  <c r="N1306" i="24"/>
  <c r="M1306" i="24"/>
  <c r="L1306" i="24"/>
  <c r="O1305" i="24"/>
  <c r="N1305" i="24"/>
  <c r="M1305" i="24"/>
  <c r="L1305" i="24"/>
  <c r="O1304" i="24"/>
  <c r="N1304" i="24"/>
  <c r="M1304" i="24"/>
  <c r="L1304" i="24"/>
  <c r="O1303" i="24"/>
  <c r="N1303" i="24"/>
  <c r="M1303" i="24"/>
  <c r="L1303" i="24"/>
  <c r="O1302" i="24"/>
  <c r="N1302" i="24"/>
  <c r="M1302" i="24"/>
  <c r="L1302" i="24"/>
  <c r="O1301" i="24"/>
  <c r="N1301" i="24"/>
  <c r="M1301" i="24"/>
  <c r="L1301" i="24"/>
  <c r="O1300" i="24"/>
  <c r="N1300" i="24"/>
  <c r="M1300" i="24"/>
  <c r="L1300" i="24"/>
  <c r="O1299" i="24"/>
  <c r="N1299" i="24"/>
  <c r="M1299" i="24"/>
  <c r="L1299" i="24"/>
  <c r="O1298" i="24"/>
  <c r="N1298" i="24"/>
  <c r="M1298" i="24"/>
  <c r="L1298" i="24"/>
  <c r="O1297" i="24"/>
  <c r="N1297" i="24"/>
  <c r="M1297" i="24"/>
  <c r="L1297" i="24"/>
  <c r="O1296" i="24"/>
  <c r="N1296" i="24"/>
  <c r="M1296" i="24"/>
  <c r="L1296" i="24"/>
  <c r="O1295" i="24"/>
  <c r="N1295" i="24"/>
  <c r="M1295" i="24"/>
  <c r="L1295" i="24"/>
  <c r="O1294" i="24"/>
  <c r="N1294" i="24"/>
  <c r="M1294" i="24"/>
  <c r="L1294" i="24"/>
  <c r="O1293" i="24"/>
  <c r="N1293" i="24"/>
  <c r="M1293" i="24"/>
  <c r="L1293" i="24"/>
  <c r="O1292" i="24"/>
  <c r="N1292" i="24"/>
  <c r="M1292" i="24"/>
  <c r="L1292" i="24"/>
  <c r="O1291" i="24"/>
  <c r="N1291" i="24"/>
  <c r="M1291" i="24"/>
  <c r="L1291" i="24"/>
  <c r="O1290" i="24"/>
  <c r="N1290" i="24"/>
  <c r="M1290" i="24"/>
  <c r="L1290" i="24"/>
  <c r="O1289" i="24"/>
  <c r="N1289" i="24"/>
  <c r="M1289" i="24"/>
  <c r="L1289" i="24"/>
  <c r="O1288" i="24"/>
  <c r="N1288" i="24"/>
  <c r="M1288" i="24"/>
  <c r="L1288" i="24"/>
  <c r="O1287" i="24"/>
  <c r="N1287" i="24"/>
  <c r="M1287" i="24"/>
  <c r="L1287" i="24"/>
  <c r="O1286" i="24"/>
  <c r="N1286" i="24"/>
  <c r="M1286" i="24"/>
  <c r="L1286" i="24"/>
  <c r="O1285" i="24"/>
  <c r="N1285" i="24"/>
  <c r="M1285" i="24"/>
  <c r="L1285" i="24"/>
  <c r="O1284" i="24"/>
  <c r="N1284" i="24"/>
  <c r="M1284" i="24"/>
  <c r="L1284" i="24"/>
  <c r="O1283" i="24"/>
  <c r="N1283" i="24"/>
  <c r="M1283" i="24"/>
  <c r="L1283" i="24"/>
  <c r="O1282" i="24"/>
  <c r="N1282" i="24"/>
  <c r="M1282" i="24"/>
  <c r="L1282" i="24"/>
  <c r="O1281" i="24"/>
  <c r="N1281" i="24"/>
  <c r="M1281" i="24"/>
  <c r="L1281" i="24"/>
  <c r="O1280" i="24"/>
  <c r="N1280" i="24"/>
  <c r="M1280" i="24"/>
  <c r="L1280" i="24"/>
  <c r="O1279" i="24"/>
  <c r="N1279" i="24"/>
  <c r="M1279" i="24"/>
  <c r="L1279" i="24"/>
  <c r="O1278" i="24"/>
  <c r="N1278" i="24"/>
  <c r="M1278" i="24"/>
  <c r="L1278" i="24"/>
  <c r="O1277" i="24"/>
  <c r="N1277" i="24"/>
  <c r="M1277" i="24"/>
  <c r="L1277" i="24"/>
  <c r="O1276" i="24"/>
  <c r="N1276" i="24"/>
  <c r="M1276" i="24"/>
  <c r="L1276" i="24"/>
  <c r="O1275" i="24"/>
  <c r="N1275" i="24"/>
  <c r="M1275" i="24"/>
  <c r="L1275" i="24"/>
  <c r="O1274" i="24"/>
  <c r="N1274" i="24"/>
  <c r="M1274" i="24"/>
  <c r="L1274" i="24"/>
  <c r="O1273" i="24"/>
  <c r="N1273" i="24"/>
  <c r="M1273" i="24"/>
  <c r="L1273" i="24"/>
  <c r="O1272" i="24"/>
  <c r="N1272" i="24"/>
  <c r="M1272" i="24"/>
  <c r="L1272" i="24"/>
  <c r="O1271" i="24"/>
  <c r="N1271" i="24"/>
  <c r="M1271" i="24"/>
  <c r="L1271" i="24"/>
  <c r="O1270" i="24"/>
  <c r="N1270" i="24"/>
  <c r="M1270" i="24"/>
  <c r="L1270" i="24"/>
  <c r="O1269" i="24"/>
  <c r="N1269" i="24"/>
  <c r="M1269" i="24"/>
  <c r="L1269" i="24"/>
  <c r="O1268" i="24"/>
  <c r="N1268" i="24"/>
  <c r="M1268" i="24"/>
  <c r="L1268" i="24"/>
  <c r="O1267" i="24"/>
  <c r="N1267" i="24"/>
  <c r="M1267" i="24"/>
  <c r="L1267" i="24"/>
  <c r="O1266" i="24"/>
  <c r="N1266" i="24"/>
  <c r="M1266" i="24"/>
  <c r="L1266" i="24"/>
  <c r="O1265" i="24"/>
  <c r="N1265" i="24"/>
  <c r="M1265" i="24"/>
  <c r="L1265" i="24"/>
  <c r="O1264" i="24"/>
  <c r="N1264" i="24"/>
  <c r="M1264" i="24"/>
  <c r="L1264" i="24"/>
  <c r="O1263" i="24"/>
  <c r="N1263" i="24"/>
  <c r="M1263" i="24"/>
  <c r="L1263" i="24"/>
  <c r="O1262" i="24"/>
  <c r="N1262" i="24"/>
  <c r="M1262" i="24"/>
  <c r="L1262" i="24"/>
  <c r="O1261" i="24"/>
  <c r="N1261" i="24"/>
  <c r="M1261" i="24"/>
  <c r="L1261" i="24"/>
  <c r="O1260" i="24"/>
  <c r="N1260" i="24"/>
  <c r="M1260" i="24"/>
  <c r="L1260" i="24"/>
  <c r="O1259" i="24"/>
  <c r="N1259" i="24"/>
  <c r="M1259" i="24"/>
  <c r="L1259" i="24"/>
  <c r="O1258" i="24"/>
  <c r="N1258" i="24"/>
  <c r="M1258" i="24"/>
  <c r="L1258" i="24"/>
  <c r="O1257" i="24"/>
  <c r="N1257" i="24"/>
  <c r="M1257" i="24"/>
  <c r="L1257" i="24"/>
  <c r="O1256" i="24"/>
  <c r="N1256" i="24"/>
  <c r="M1256" i="24"/>
  <c r="L1256" i="24"/>
  <c r="O1255" i="24"/>
  <c r="N1255" i="24"/>
  <c r="M1255" i="24"/>
  <c r="L1255" i="24"/>
  <c r="O1254" i="24"/>
  <c r="N1254" i="24"/>
  <c r="M1254" i="24"/>
  <c r="L1254" i="24"/>
  <c r="O1253" i="24"/>
  <c r="N1253" i="24"/>
  <c r="M1253" i="24"/>
  <c r="L1253" i="24"/>
  <c r="O1252" i="24"/>
  <c r="N1252" i="24"/>
  <c r="M1252" i="24"/>
  <c r="L1252" i="24"/>
  <c r="O1251" i="24"/>
  <c r="N1251" i="24"/>
  <c r="M1251" i="24"/>
  <c r="L1251" i="24"/>
  <c r="O1250" i="24"/>
  <c r="N1250" i="24"/>
  <c r="M1250" i="24"/>
  <c r="L1250" i="24"/>
  <c r="O1249" i="24"/>
  <c r="N1249" i="24"/>
  <c r="M1249" i="24"/>
  <c r="L1249" i="24"/>
  <c r="O1248" i="24"/>
  <c r="N1248" i="24"/>
  <c r="M1248" i="24"/>
  <c r="L1248" i="24"/>
  <c r="O1247" i="24"/>
  <c r="N1247" i="24"/>
  <c r="M1247" i="24"/>
  <c r="L1247" i="24"/>
  <c r="O1246" i="24"/>
  <c r="N1246" i="24"/>
  <c r="M1246" i="24"/>
  <c r="L1246" i="24"/>
  <c r="O1245" i="24"/>
  <c r="N1245" i="24"/>
  <c r="M1245" i="24"/>
  <c r="L1245" i="24"/>
  <c r="O1244" i="24"/>
  <c r="N1244" i="24"/>
  <c r="M1244" i="24"/>
  <c r="L1244" i="24"/>
  <c r="O1243" i="24"/>
  <c r="N1243" i="24"/>
  <c r="M1243" i="24"/>
  <c r="L1243" i="24"/>
  <c r="O1242" i="24"/>
  <c r="N1242" i="24"/>
  <c r="M1242" i="24"/>
  <c r="L1242" i="24"/>
  <c r="O1241" i="24"/>
  <c r="N1241" i="24"/>
  <c r="M1241" i="24"/>
  <c r="L1241" i="24"/>
  <c r="O1240" i="24"/>
  <c r="N1240" i="24"/>
  <c r="M1240" i="24"/>
  <c r="L1240" i="24"/>
  <c r="O1239" i="24"/>
  <c r="N1239" i="24"/>
  <c r="M1239" i="24"/>
  <c r="L1239" i="24"/>
  <c r="O1238" i="24"/>
  <c r="N1238" i="24"/>
  <c r="M1238" i="24"/>
  <c r="L1238" i="24"/>
  <c r="O1237" i="24"/>
  <c r="N1237" i="24"/>
  <c r="M1237" i="24"/>
  <c r="L1237" i="24"/>
  <c r="O1236" i="24"/>
  <c r="N1236" i="24"/>
  <c r="M1236" i="24"/>
  <c r="L1236" i="24"/>
  <c r="O1235" i="24"/>
  <c r="N1235" i="24"/>
  <c r="M1235" i="24"/>
  <c r="L1235" i="24"/>
  <c r="O1234" i="24"/>
  <c r="N1234" i="24"/>
  <c r="M1234" i="24"/>
  <c r="L1234" i="24"/>
  <c r="O1233" i="24"/>
  <c r="N1233" i="24"/>
  <c r="M1233" i="24"/>
  <c r="L1233" i="24"/>
  <c r="O1232" i="24"/>
  <c r="N1232" i="24"/>
  <c r="M1232" i="24"/>
  <c r="L1232" i="24"/>
  <c r="O1231" i="24"/>
  <c r="N1231" i="24"/>
  <c r="M1231" i="24"/>
  <c r="L1231" i="24"/>
  <c r="O1230" i="24"/>
  <c r="N1230" i="24"/>
  <c r="M1230" i="24"/>
  <c r="L1230" i="24"/>
  <c r="O1229" i="24"/>
  <c r="N1229" i="24"/>
  <c r="M1229" i="24"/>
  <c r="L1229" i="24"/>
  <c r="O1228" i="24"/>
  <c r="N1228" i="24"/>
  <c r="M1228" i="24"/>
  <c r="L1228" i="24"/>
  <c r="O1227" i="24"/>
  <c r="N1227" i="24"/>
  <c r="M1227" i="24"/>
  <c r="L1227" i="24"/>
  <c r="O1226" i="24"/>
  <c r="N1226" i="24"/>
  <c r="M1226" i="24"/>
  <c r="L1226" i="24"/>
  <c r="O1225" i="24"/>
  <c r="N1225" i="24"/>
  <c r="M1225" i="24"/>
  <c r="L1225" i="24"/>
  <c r="O1224" i="24"/>
  <c r="N1224" i="24"/>
  <c r="M1224" i="24"/>
  <c r="L1224" i="24"/>
  <c r="O1223" i="24"/>
  <c r="N1223" i="24"/>
  <c r="M1223" i="24"/>
  <c r="L1223" i="24"/>
  <c r="O1222" i="24"/>
  <c r="N1222" i="24"/>
  <c r="M1222" i="24"/>
  <c r="L1222" i="24"/>
  <c r="O1221" i="24"/>
  <c r="N1221" i="24"/>
  <c r="M1221" i="24"/>
  <c r="L1221" i="24"/>
  <c r="O1220" i="24"/>
  <c r="N1220" i="24"/>
  <c r="M1220" i="24"/>
  <c r="L1220" i="24"/>
  <c r="O1219" i="24"/>
  <c r="N1219" i="24"/>
  <c r="M1219" i="24"/>
  <c r="L1219" i="24"/>
  <c r="O1218" i="24"/>
  <c r="N1218" i="24"/>
  <c r="M1218" i="24"/>
  <c r="L1218" i="24"/>
  <c r="O1217" i="24"/>
  <c r="N1217" i="24"/>
  <c r="M1217" i="24"/>
  <c r="L1217" i="24"/>
  <c r="O1216" i="24"/>
  <c r="N1216" i="24"/>
  <c r="M1216" i="24"/>
  <c r="L1216" i="24"/>
  <c r="O1215" i="24"/>
  <c r="N1215" i="24"/>
  <c r="M1215" i="24"/>
  <c r="L1215" i="24"/>
  <c r="O1214" i="24"/>
  <c r="N1214" i="24"/>
  <c r="M1214" i="24"/>
  <c r="L1214" i="24"/>
  <c r="O1213" i="24"/>
  <c r="N1213" i="24"/>
  <c r="M1213" i="24"/>
  <c r="L1213" i="24"/>
  <c r="O1212" i="24"/>
  <c r="N1212" i="24"/>
  <c r="M1212" i="24"/>
  <c r="L1212" i="24"/>
  <c r="O1211" i="24"/>
  <c r="N1211" i="24"/>
  <c r="M1211" i="24"/>
  <c r="L1211" i="24"/>
  <c r="O1210" i="24"/>
  <c r="N1210" i="24"/>
  <c r="M1210" i="24"/>
  <c r="L1210" i="24"/>
  <c r="O1209" i="24"/>
  <c r="N1209" i="24"/>
  <c r="M1209" i="24"/>
  <c r="L1209" i="24"/>
  <c r="O1208" i="24"/>
  <c r="N1208" i="24"/>
  <c r="M1208" i="24"/>
  <c r="L1208" i="24"/>
  <c r="O1207" i="24"/>
  <c r="N1207" i="24"/>
  <c r="M1207" i="24"/>
  <c r="L1207" i="24"/>
  <c r="O1206" i="24"/>
  <c r="N1206" i="24"/>
  <c r="M1206" i="24"/>
  <c r="L1206" i="24"/>
  <c r="O1205" i="24"/>
  <c r="N1205" i="24"/>
  <c r="M1205" i="24"/>
  <c r="L1205" i="24"/>
  <c r="O1204" i="24"/>
  <c r="N1204" i="24"/>
  <c r="M1204" i="24"/>
  <c r="L1204" i="24"/>
  <c r="O1203" i="24"/>
  <c r="N1203" i="24"/>
  <c r="M1203" i="24"/>
  <c r="L1203" i="24"/>
  <c r="O1202" i="24"/>
  <c r="N1202" i="24"/>
  <c r="M1202" i="24"/>
  <c r="L1202" i="24"/>
  <c r="O1201" i="24"/>
  <c r="N1201" i="24"/>
  <c r="M1201" i="24"/>
  <c r="L1201" i="24"/>
  <c r="O1200" i="24"/>
  <c r="N1200" i="24"/>
  <c r="M1200" i="24"/>
  <c r="L1200" i="24"/>
  <c r="O1199" i="24"/>
  <c r="N1199" i="24"/>
  <c r="M1199" i="24"/>
  <c r="L1199" i="24"/>
  <c r="O1198" i="24"/>
  <c r="N1198" i="24"/>
  <c r="M1198" i="24"/>
  <c r="L1198" i="24"/>
  <c r="O1197" i="24"/>
  <c r="N1197" i="24"/>
  <c r="M1197" i="24"/>
  <c r="L1197" i="24"/>
  <c r="O1196" i="24"/>
  <c r="N1196" i="24"/>
  <c r="M1196" i="24"/>
  <c r="L1196" i="24"/>
  <c r="O1195" i="24"/>
  <c r="N1195" i="24"/>
  <c r="M1195" i="24"/>
  <c r="L1195" i="24"/>
  <c r="O1194" i="24"/>
  <c r="N1194" i="24"/>
  <c r="M1194" i="24"/>
  <c r="L1194" i="24"/>
  <c r="O1193" i="24"/>
  <c r="N1193" i="24"/>
  <c r="M1193" i="24"/>
  <c r="L1193" i="24"/>
  <c r="O1192" i="24"/>
  <c r="N1192" i="24"/>
  <c r="M1192" i="24"/>
  <c r="L1192" i="24"/>
  <c r="O1191" i="24"/>
  <c r="N1191" i="24"/>
  <c r="M1191" i="24"/>
  <c r="L1191" i="24"/>
  <c r="O1190" i="24"/>
  <c r="N1190" i="24"/>
  <c r="M1190" i="24"/>
  <c r="L1190" i="24"/>
  <c r="O1189" i="24"/>
  <c r="N1189" i="24"/>
  <c r="M1189" i="24"/>
  <c r="L1189" i="24"/>
  <c r="O1188" i="24"/>
  <c r="N1188" i="24"/>
  <c r="M1188" i="24"/>
  <c r="L1188" i="24"/>
  <c r="O1187" i="24"/>
  <c r="N1187" i="24"/>
  <c r="M1187" i="24"/>
  <c r="L1187" i="24"/>
  <c r="O1186" i="24"/>
  <c r="N1186" i="24"/>
  <c r="M1186" i="24"/>
  <c r="L1186" i="24"/>
  <c r="O1185" i="24"/>
  <c r="N1185" i="24"/>
  <c r="M1185" i="24"/>
  <c r="L1185" i="24"/>
  <c r="O1184" i="24"/>
  <c r="N1184" i="24"/>
  <c r="M1184" i="24"/>
  <c r="L1184" i="24"/>
  <c r="O1183" i="24"/>
  <c r="N1183" i="24"/>
  <c r="M1183" i="24"/>
  <c r="L1183" i="24"/>
  <c r="O1182" i="24"/>
  <c r="N1182" i="24"/>
  <c r="M1182" i="24"/>
  <c r="L1182" i="24"/>
  <c r="O1181" i="24"/>
  <c r="N1181" i="24"/>
  <c r="M1181" i="24"/>
  <c r="L1181" i="24"/>
  <c r="O1180" i="24"/>
  <c r="N1180" i="24"/>
  <c r="M1180" i="24"/>
  <c r="L1180" i="24"/>
  <c r="O1179" i="24"/>
  <c r="N1179" i="24"/>
  <c r="M1179" i="24"/>
  <c r="L1179" i="24"/>
  <c r="O1178" i="24"/>
  <c r="N1178" i="24"/>
  <c r="M1178" i="24"/>
  <c r="L1178" i="24"/>
  <c r="O1177" i="24"/>
  <c r="N1177" i="24"/>
  <c r="M1177" i="24"/>
  <c r="L1177" i="24"/>
  <c r="O1176" i="24"/>
  <c r="N1176" i="24"/>
  <c r="M1176" i="24"/>
  <c r="L1176" i="24"/>
  <c r="O1175" i="24"/>
  <c r="N1175" i="24"/>
  <c r="M1175" i="24"/>
  <c r="L1175" i="24"/>
  <c r="O1174" i="24"/>
  <c r="N1174" i="24"/>
  <c r="M1174" i="24"/>
  <c r="L1174" i="24"/>
  <c r="O1173" i="24"/>
  <c r="N1173" i="24"/>
  <c r="M1173" i="24"/>
  <c r="L1173" i="24"/>
  <c r="O1172" i="24"/>
  <c r="N1172" i="24"/>
  <c r="M1172" i="24"/>
  <c r="L1172" i="24"/>
  <c r="O1171" i="24"/>
  <c r="N1171" i="24"/>
  <c r="M1171" i="24"/>
  <c r="L1171" i="24"/>
  <c r="O1170" i="24"/>
  <c r="N1170" i="24"/>
  <c r="M1170" i="24"/>
  <c r="L1170" i="24"/>
  <c r="O1169" i="24"/>
  <c r="N1169" i="24"/>
  <c r="M1169" i="24"/>
  <c r="L1169" i="24"/>
  <c r="O1168" i="24"/>
  <c r="N1168" i="24"/>
  <c r="M1168" i="24"/>
  <c r="L1168" i="24"/>
  <c r="O1167" i="24"/>
  <c r="N1167" i="24"/>
  <c r="M1167" i="24"/>
  <c r="L1167" i="24"/>
  <c r="O1166" i="24"/>
  <c r="N1166" i="24"/>
  <c r="M1166" i="24"/>
  <c r="L1166" i="24"/>
  <c r="O1165" i="24"/>
  <c r="N1165" i="24"/>
  <c r="M1165" i="24"/>
  <c r="L1165" i="24"/>
  <c r="O1164" i="24"/>
  <c r="N1164" i="24"/>
  <c r="M1164" i="24"/>
  <c r="L1164" i="24"/>
  <c r="O1163" i="24"/>
  <c r="N1163" i="24"/>
  <c r="M1163" i="24"/>
  <c r="L1163" i="24"/>
  <c r="O1162" i="24"/>
  <c r="N1162" i="24"/>
  <c r="M1162" i="24"/>
  <c r="L1162" i="24"/>
  <c r="O1161" i="24"/>
  <c r="N1161" i="24"/>
  <c r="M1161" i="24"/>
  <c r="L1161" i="24"/>
  <c r="O1160" i="24"/>
  <c r="N1160" i="24"/>
  <c r="M1160" i="24"/>
  <c r="L1160" i="24"/>
  <c r="O1159" i="24"/>
  <c r="N1159" i="24"/>
  <c r="M1159" i="24"/>
  <c r="L1159" i="24"/>
  <c r="O1158" i="24"/>
  <c r="N1158" i="24"/>
  <c r="M1158" i="24"/>
  <c r="L1158" i="24"/>
  <c r="O1157" i="24"/>
  <c r="N1157" i="24"/>
  <c r="M1157" i="24"/>
  <c r="L1157" i="24"/>
  <c r="O1156" i="24"/>
  <c r="N1156" i="24"/>
  <c r="M1156" i="24"/>
  <c r="L1156" i="24"/>
  <c r="O1155" i="24"/>
  <c r="N1155" i="24"/>
  <c r="M1155" i="24"/>
  <c r="L1155" i="24"/>
  <c r="O1154" i="24"/>
  <c r="N1154" i="24"/>
  <c r="M1154" i="24"/>
  <c r="L1154" i="24"/>
  <c r="O1153" i="24"/>
  <c r="N1153" i="24"/>
  <c r="M1153" i="24"/>
  <c r="L1153" i="24"/>
  <c r="O1152" i="24"/>
  <c r="N1152" i="24"/>
  <c r="M1152" i="24"/>
  <c r="L1152" i="24"/>
  <c r="O1151" i="24"/>
  <c r="N1151" i="24"/>
  <c r="M1151" i="24"/>
  <c r="L1151" i="24"/>
  <c r="O1150" i="24"/>
  <c r="N1150" i="24"/>
  <c r="M1150" i="24"/>
  <c r="L1150" i="24"/>
  <c r="O1149" i="24"/>
  <c r="N1149" i="24"/>
  <c r="M1149" i="24"/>
  <c r="L1149" i="24"/>
  <c r="O1148" i="24"/>
  <c r="N1148" i="24"/>
  <c r="M1148" i="24"/>
  <c r="L1148" i="24"/>
  <c r="O1147" i="24"/>
  <c r="N1147" i="24"/>
  <c r="M1147" i="24"/>
  <c r="L1147" i="24"/>
  <c r="O1146" i="24"/>
  <c r="N1146" i="24"/>
  <c r="M1146" i="24"/>
  <c r="L1146" i="24"/>
  <c r="O1145" i="24"/>
  <c r="N1145" i="24"/>
  <c r="M1145" i="24"/>
  <c r="L1145" i="24"/>
  <c r="O1144" i="24"/>
  <c r="N1144" i="24"/>
  <c r="M1144" i="24"/>
  <c r="L1144" i="24"/>
  <c r="O1143" i="24"/>
  <c r="N1143" i="24"/>
  <c r="M1143" i="24"/>
  <c r="L1143" i="24"/>
  <c r="O1142" i="24"/>
  <c r="N1142" i="24"/>
  <c r="M1142" i="24"/>
  <c r="L1142" i="24"/>
  <c r="O1141" i="24"/>
  <c r="N1141" i="24"/>
  <c r="M1141" i="24"/>
  <c r="L1141" i="24"/>
  <c r="O1140" i="24"/>
  <c r="N1140" i="24"/>
  <c r="M1140" i="24"/>
  <c r="L1140" i="24"/>
  <c r="O1139" i="24"/>
  <c r="N1139" i="24"/>
  <c r="M1139" i="24"/>
  <c r="L1139" i="24"/>
  <c r="O1138" i="24"/>
  <c r="N1138" i="24"/>
  <c r="M1138" i="24"/>
  <c r="L1138" i="24"/>
  <c r="O1137" i="24"/>
  <c r="N1137" i="24"/>
  <c r="M1137" i="24"/>
  <c r="L1137" i="24"/>
  <c r="O1136" i="24"/>
  <c r="N1136" i="24"/>
  <c r="M1136" i="24"/>
  <c r="L1136" i="24"/>
  <c r="O1135" i="24"/>
  <c r="N1135" i="24"/>
  <c r="M1135" i="24"/>
  <c r="L1135" i="24"/>
  <c r="O1134" i="24"/>
  <c r="N1134" i="24"/>
  <c r="M1134" i="24"/>
  <c r="L1134" i="24"/>
  <c r="O1133" i="24"/>
  <c r="N1133" i="24"/>
  <c r="M1133" i="24"/>
  <c r="L1133" i="24"/>
  <c r="O1132" i="24"/>
  <c r="N1132" i="24"/>
  <c r="M1132" i="24"/>
  <c r="L1132" i="24"/>
  <c r="O1131" i="24"/>
  <c r="N1131" i="24"/>
  <c r="M1131" i="24"/>
  <c r="L1131" i="24"/>
  <c r="O1130" i="24"/>
  <c r="N1130" i="24"/>
  <c r="M1130" i="24"/>
  <c r="L1130" i="24"/>
  <c r="O1129" i="24"/>
  <c r="N1129" i="24"/>
  <c r="M1129" i="24"/>
  <c r="L1129" i="24"/>
  <c r="O1128" i="24"/>
  <c r="N1128" i="24"/>
  <c r="M1128" i="24"/>
  <c r="L1128" i="24"/>
  <c r="O1127" i="24"/>
  <c r="N1127" i="24"/>
  <c r="M1127" i="24"/>
  <c r="L1127" i="24"/>
  <c r="O1126" i="24"/>
  <c r="N1126" i="24"/>
  <c r="M1126" i="24"/>
  <c r="L1126" i="24"/>
  <c r="O1125" i="24"/>
  <c r="N1125" i="24"/>
  <c r="M1125" i="24"/>
  <c r="L1125" i="24"/>
  <c r="O1124" i="24"/>
  <c r="N1124" i="24"/>
  <c r="M1124" i="24"/>
  <c r="L1124" i="24"/>
  <c r="O1123" i="24"/>
  <c r="N1123" i="24"/>
  <c r="M1123" i="24"/>
  <c r="L1123" i="24"/>
  <c r="O1122" i="24"/>
  <c r="N1122" i="24"/>
  <c r="M1122" i="24"/>
  <c r="L1122" i="24"/>
  <c r="O1121" i="24"/>
  <c r="N1121" i="24"/>
  <c r="M1121" i="24"/>
  <c r="L1121" i="24"/>
  <c r="O1120" i="24"/>
  <c r="N1120" i="24"/>
  <c r="M1120" i="24"/>
  <c r="L1120" i="24"/>
  <c r="O1119" i="24"/>
  <c r="N1119" i="24"/>
  <c r="M1119" i="24"/>
  <c r="L1119" i="24"/>
  <c r="O1118" i="24"/>
  <c r="N1118" i="24"/>
  <c r="M1118" i="24"/>
  <c r="L1118" i="24"/>
  <c r="O1117" i="24"/>
  <c r="N1117" i="24"/>
  <c r="M1117" i="24"/>
  <c r="L1117" i="24"/>
  <c r="O1116" i="24"/>
  <c r="N1116" i="24"/>
  <c r="M1116" i="24"/>
  <c r="L1116" i="24"/>
  <c r="O1115" i="24"/>
  <c r="N1115" i="24"/>
  <c r="M1115" i="24"/>
  <c r="L1115" i="24"/>
  <c r="O1114" i="24"/>
  <c r="N1114" i="24"/>
  <c r="M1114" i="24"/>
  <c r="L1114" i="24"/>
  <c r="O1113" i="24"/>
  <c r="N1113" i="24"/>
  <c r="M1113" i="24"/>
  <c r="L1113" i="24"/>
  <c r="O1112" i="24"/>
  <c r="N1112" i="24"/>
  <c r="M1112" i="24"/>
  <c r="L1112" i="24"/>
  <c r="O1111" i="24"/>
  <c r="N1111" i="24"/>
  <c r="M1111" i="24"/>
  <c r="L1111" i="24"/>
  <c r="O1110" i="24"/>
  <c r="N1110" i="24"/>
  <c r="M1110" i="24"/>
  <c r="L1110" i="24"/>
  <c r="O1109" i="24"/>
  <c r="N1109" i="24"/>
  <c r="M1109" i="24"/>
  <c r="L1109" i="24"/>
  <c r="O1108" i="24"/>
  <c r="N1108" i="24"/>
  <c r="M1108" i="24"/>
  <c r="L1108" i="24"/>
  <c r="O1107" i="24"/>
  <c r="N1107" i="24"/>
  <c r="M1107" i="24"/>
  <c r="L1107" i="24"/>
  <c r="O1106" i="24"/>
  <c r="N1106" i="24"/>
  <c r="M1106" i="24"/>
  <c r="L1106" i="24"/>
  <c r="O1105" i="24"/>
  <c r="N1105" i="24"/>
  <c r="M1105" i="24"/>
  <c r="L1105" i="24"/>
  <c r="O1104" i="24"/>
  <c r="N1104" i="24"/>
  <c r="M1104" i="24"/>
  <c r="L1104" i="24"/>
  <c r="O1103" i="24"/>
  <c r="N1103" i="24"/>
  <c r="M1103" i="24"/>
  <c r="L1103" i="24"/>
  <c r="O1102" i="24"/>
  <c r="N1102" i="24"/>
  <c r="M1102" i="24"/>
  <c r="L1102" i="24"/>
  <c r="O1101" i="24"/>
  <c r="N1101" i="24"/>
  <c r="M1101" i="24"/>
  <c r="L1101" i="24"/>
  <c r="O1100" i="24"/>
  <c r="N1100" i="24"/>
  <c r="M1100" i="24"/>
  <c r="L1100" i="24"/>
  <c r="O1099" i="24"/>
  <c r="N1099" i="24"/>
  <c r="M1099" i="24"/>
  <c r="L1099" i="24"/>
  <c r="O1098" i="24"/>
  <c r="N1098" i="24"/>
  <c r="M1098" i="24"/>
  <c r="L1098" i="24"/>
  <c r="O1097" i="24"/>
  <c r="N1097" i="24"/>
  <c r="M1097" i="24"/>
  <c r="L1097" i="24"/>
  <c r="O1096" i="24"/>
  <c r="N1096" i="24"/>
  <c r="M1096" i="24"/>
  <c r="L1096" i="24"/>
  <c r="O1095" i="24"/>
  <c r="N1095" i="24"/>
  <c r="M1095" i="24"/>
  <c r="L1095" i="24"/>
  <c r="O1094" i="24"/>
  <c r="N1094" i="24"/>
  <c r="M1094" i="24"/>
  <c r="L1094" i="24"/>
  <c r="O1093" i="24"/>
  <c r="N1093" i="24"/>
  <c r="M1093" i="24"/>
  <c r="L1093" i="24"/>
  <c r="O1092" i="24"/>
  <c r="N1092" i="24"/>
  <c r="M1092" i="24"/>
  <c r="L1092" i="24"/>
  <c r="O1091" i="24"/>
  <c r="N1091" i="24"/>
  <c r="M1091" i="24"/>
  <c r="L1091" i="24"/>
  <c r="O1090" i="24"/>
  <c r="N1090" i="24"/>
  <c r="M1090" i="24"/>
  <c r="L1090" i="24"/>
  <c r="O1089" i="24"/>
  <c r="N1089" i="24"/>
  <c r="M1089" i="24"/>
  <c r="L1089" i="24"/>
  <c r="O1088" i="24"/>
  <c r="N1088" i="24"/>
  <c r="M1088" i="24"/>
  <c r="L1088" i="24"/>
  <c r="O1087" i="24"/>
  <c r="N1087" i="24"/>
  <c r="M1087" i="24"/>
  <c r="L1087" i="24"/>
  <c r="O1086" i="24"/>
  <c r="N1086" i="24"/>
  <c r="M1086" i="24"/>
  <c r="L1086" i="24"/>
  <c r="O1085" i="24"/>
  <c r="N1085" i="24"/>
  <c r="M1085" i="24"/>
  <c r="L1085" i="24"/>
  <c r="O1084" i="24"/>
  <c r="N1084" i="24"/>
  <c r="M1084" i="24"/>
  <c r="L1084" i="24"/>
  <c r="O1083" i="24"/>
  <c r="N1083" i="24"/>
  <c r="M1083" i="24"/>
  <c r="L1083" i="24"/>
  <c r="O1082" i="24"/>
  <c r="N1082" i="24"/>
  <c r="M1082" i="24"/>
  <c r="L1082" i="24"/>
  <c r="O1081" i="24"/>
  <c r="N1081" i="24"/>
  <c r="M1081" i="24"/>
  <c r="L1081" i="24"/>
  <c r="O1080" i="24"/>
  <c r="N1080" i="24"/>
  <c r="M1080" i="24"/>
  <c r="L1080" i="24"/>
  <c r="O1079" i="24"/>
  <c r="N1079" i="24"/>
  <c r="M1079" i="24"/>
  <c r="L1079" i="24"/>
  <c r="O1078" i="24"/>
  <c r="N1078" i="24"/>
  <c r="M1078" i="24"/>
  <c r="L1078" i="24"/>
  <c r="O1077" i="24"/>
  <c r="N1077" i="24"/>
  <c r="M1077" i="24"/>
  <c r="L1077" i="24"/>
  <c r="O1076" i="24"/>
  <c r="N1076" i="24"/>
  <c r="M1076" i="24"/>
  <c r="L1076" i="24"/>
  <c r="O1075" i="24"/>
  <c r="N1075" i="24"/>
  <c r="M1075" i="24"/>
  <c r="L1075" i="24"/>
  <c r="O1074" i="24"/>
  <c r="N1074" i="24"/>
  <c r="M1074" i="24"/>
  <c r="L1074" i="24"/>
  <c r="O1073" i="24"/>
  <c r="N1073" i="24"/>
  <c r="M1073" i="24"/>
  <c r="L1073" i="24"/>
  <c r="O1072" i="24"/>
  <c r="N1072" i="24"/>
  <c r="M1072" i="24"/>
  <c r="L1072" i="24"/>
  <c r="O1071" i="24"/>
  <c r="N1071" i="24"/>
  <c r="M1071" i="24"/>
  <c r="L1071" i="24"/>
  <c r="O1070" i="24"/>
  <c r="N1070" i="24"/>
  <c r="M1070" i="24"/>
  <c r="L1070" i="24"/>
  <c r="O1069" i="24"/>
  <c r="N1069" i="24"/>
  <c r="M1069" i="24"/>
  <c r="L1069" i="24"/>
  <c r="O1068" i="24"/>
  <c r="N1068" i="24"/>
  <c r="M1068" i="24"/>
  <c r="L1068" i="24"/>
  <c r="O1067" i="24"/>
  <c r="N1067" i="24"/>
  <c r="M1067" i="24"/>
  <c r="L1067" i="24"/>
  <c r="O1066" i="24"/>
  <c r="N1066" i="24"/>
  <c r="M1066" i="24"/>
  <c r="L1066" i="24"/>
  <c r="O1065" i="24"/>
  <c r="N1065" i="24"/>
  <c r="M1065" i="24"/>
  <c r="L1065" i="24"/>
  <c r="O1064" i="24"/>
  <c r="N1064" i="24"/>
  <c r="M1064" i="24"/>
  <c r="L1064" i="24"/>
  <c r="O1063" i="24"/>
  <c r="N1063" i="24"/>
  <c r="M1063" i="24"/>
  <c r="L1063" i="24"/>
  <c r="O1062" i="24"/>
  <c r="N1062" i="24"/>
  <c r="M1062" i="24"/>
  <c r="L1062" i="24"/>
  <c r="O1061" i="24"/>
  <c r="N1061" i="24"/>
  <c r="M1061" i="24"/>
  <c r="L1061" i="24"/>
  <c r="O1060" i="24"/>
  <c r="N1060" i="24"/>
  <c r="M1060" i="24"/>
  <c r="L1060" i="24"/>
  <c r="O1059" i="24"/>
  <c r="N1059" i="24"/>
  <c r="M1059" i="24"/>
  <c r="L1059" i="24"/>
  <c r="O1058" i="24"/>
  <c r="N1058" i="24"/>
  <c r="M1058" i="24"/>
  <c r="L1058" i="24"/>
  <c r="O1057" i="24"/>
  <c r="N1057" i="24"/>
  <c r="M1057" i="24"/>
  <c r="L1057" i="24"/>
  <c r="O1056" i="24"/>
  <c r="N1056" i="24"/>
  <c r="M1056" i="24"/>
  <c r="L1056" i="24"/>
  <c r="O1055" i="24"/>
  <c r="N1055" i="24"/>
  <c r="M1055" i="24"/>
  <c r="L1055" i="24"/>
  <c r="O1054" i="24"/>
  <c r="N1054" i="24"/>
  <c r="M1054" i="24"/>
  <c r="L1054" i="24"/>
  <c r="O1053" i="24"/>
  <c r="N1053" i="24"/>
  <c r="M1053" i="24"/>
  <c r="L1053" i="24"/>
  <c r="O1052" i="24"/>
  <c r="N1052" i="24"/>
  <c r="M1052" i="24"/>
  <c r="L1052" i="24"/>
  <c r="O1051" i="24"/>
  <c r="N1051" i="24"/>
  <c r="M1051" i="24"/>
  <c r="L1051" i="24"/>
  <c r="O1050" i="24"/>
  <c r="N1050" i="24"/>
  <c r="M1050" i="24"/>
  <c r="L1050" i="24"/>
  <c r="O1049" i="24"/>
  <c r="N1049" i="24"/>
  <c r="M1049" i="24"/>
  <c r="L1049" i="24"/>
  <c r="O1048" i="24"/>
  <c r="N1048" i="24"/>
  <c r="M1048" i="24"/>
  <c r="L1048" i="24"/>
  <c r="O1047" i="24"/>
  <c r="N1047" i="24"/>
  <c r="M1047" i="24"/>
  <c r="L1047" i="24"/>
  <c r="O1046" i="24"/>
  <c r="N1046" i="24"/>
  <c r="M1046" i="24"/>
  <c r="L1046" i="24"/>
  <c r="O1045" i="24"/>
  <c r="N1045" i="24"/>
  <c r="M1045" i="24"/>
  <c r="L1045" i="24"/>
  <c r="O1044" i="24"/>
  <c r="N1044" i="24"/>
  <c r="M1044" i="24"/>
  <c r="L1044" i="24"/>
  <c r="O1043" i="24"/>
  <c r="N1043" i="24"/>
  <c r="M1043" i="24"/>
  <c r="L1043" i="24"/>
  <c r="O1042" i="24"/>
  <c r="N1042" i="24"/>
  <c r="M1042" i="24"/>
  <c r="L1042" i="24"/>
  <c r="O1041" i="24"/>
  <c r="N1041" i="24"/>
  <c r="M1041" i="24"/>
  <c r="L1041" i="24"/>
  <c r="O1040" i="24"/>
  <c r="N1040" i="24"/>
  <c r="M1040" i="24"/>
  <c r="L1040" i="24"/>
  <c r="O1039" i="24"/>
  <c r="N1039" i="24"/>
  <c r="M1039" i="24"/>
  <c r="L1039" i="24"/>
  <c r="O1038" i="24"/>
  <c r="N1038" i="24"/>
  <c r="M1038" i="24"/>
  <c r="L1038" i="24"/>
  <c r="O1037" i="24"/>
  <c r="N1037" i="24"/>
  <c r="M1037" i="24"/>
  <c r="L1037" i="24"/>
  <c r="O1036" i="24"/>
  <c r="N1036" i="24"/>
  <c r="M1036" i="24"/>
  <c r="L1036" i="24"/>
  <c r="O1035" i="24"/>
  <c r="N1035" i="24"/>
  <c r="M1035" i="24"/>
  <c r="L1035" i="24"/>
  <c r="O1034" i="24"/>
  <c r="N1034" i="24"/>
  <c r="M1034" i="24"/>
  <c r="L1034" i="24"/>
  <c r="O1033" i="24"/>
  <c r="N1033" i="24"/>
  <c r="M1033" i="24"/>
  <c r="L1033" i="24"/>
  <c r="O1032" i="24"/>
  <c r="N1032" i="24"/>
  <c r="M1032" i="24"/>
  <c r="L1032" i="24"/>
  <c r="O1031" i="24"/>
  <c r="N1031" i="24"/>
  <c r="M1031" i="24"/>
  <c r="L1031" i="24"/>
  <c r="O1030" i="24"/>
  <c r="N1030" i="24"/>
  <c r="M1030" i="24"/>
  <c r="L1030" i="24"/>
  <c r="O1029" i="24"/>
  <c r="N1029" i="24"/>
  <c r="M1029" i="24"/>
  <c r="L1029" i="24"/>
  <c r="O1028" i="24"/>
  <c r="N1028" i="24"/>
  <c r="M1028" i="24"/>
  <c r="L1028" i="24"/>
  <c r="O1027" i="24"/>
  <c r="N1027" i="24"/>
  <c r="M1027" i="24"/>
  <c r="L1027" i="24"/>
  <c r="O1026" i="24"/>
  <c r="N1026" i="24"/>
  <c r="M1026" i="24"/>
  <c r="L1026" i="24"/>
  <c r="O1025" i="24"/>
  <c r="N1025" i="24"/>
  <c r="M1025" i="24"/>
  <c r="L1025" i="24"/>
  <c r="O1024" i="24"/>
  <c r="N1024" i="24"/>
  <c r="M1024" i="24"/>
  <c r="L1024" i="24"/>
  <c r="O1023" i="24"/>
  <c r="N1023" i="24"/>
  <c r="M1023" i="24"/>
  <c r="L1023" i="24"/>
  <c r="O1022" i="24"/>
  <c r="N1022" i="24"/>
  <c r="M1022" i="24"/>
  <c r="L1022" i="24"/>
  <c r="O1021" i="24"/>
  <c r="N1021" i="24"/>
  <c r="M1021" i="24"/>
  <c r="L1021" i="24"/>
  <c r="O1020" i="24"/>
  <c r="N1020" i="24"/>
  <c r="M1020" i="24"/>
  <c r="L1020" i="24"/>
  <c r="O1019" i="24"/>
  <c r="N1019" i="24"/>
  <c r="M1019" i="24"/>
  <c r="L1019" i="24"/>
  <c r="O1018" i="24"/>
  <c r="N1018" i="24"/>
  <c r="M1018" i="24"/>
  <c r="L1018" i="24"/>
  <c r="O1017" i="24"/>
  <c r="N1017" i="24"/>
  <c r="M1017" i="24"/>
  <c r="L1017" i="24"/>
  <c r="O1016" i="24"/>
  <c r="N1016" i="24"/>
  <c r="M1016" i="24"/>
  <c r="L1016" i="24"/>
  <c r="O1015" i="24"/>
  <c r="N1015" i="24"/>
  <c r="M1015" i="24"/>
  <c r="L1015" i="24"/>
  <c r="O1014" i="24"/>
  <c r="N1014" i="24"/>
  <c r="M1014" i="24"/>
  <c r="L1014" i="24"/>
  <c r="O1013" i="24"/>
  <c r="N1013" i="24"/>
  <c r="M1013" i="24"/>
  <c r="L1013" i="24"/>
  <c r="O1012" i="24"/>
  <c r="N1012" i="24"/>
  <c r="M1012" i="24"/>
  <c r="L1012" i="24"/>
  <c r="O1011" i="24"/>
  <c r="N1011" i="24"/>
  <c r="M1011" i="24"/>
  <c r="L1011" i="24"/>
  <c r="O1010" i="24"/>
  <c r="N1010" i="24"/>
  <c r="M1010" i="24"/>
  <c r="L1010" i="24"/>
  <c r="O1009" i="24"/>
  <c r="N1009" i="24"/>
  <c r="M1009" i="24"/>
  <c r="L1009" i="24"/>
  <c r="O1008" i="24"/>
  <c r="N1008" i="24"/>
  <c r="M1008" i="24"/>
  <c r="L1008" i="24"/>
  <c r="O1007" i="24"/>
  <c r="N1007" i="24"/>
  <c r="M1007" i="24"/>
  <c r="L1007" i="24"/>
  <c r="O1006" i="24"/>
  <c r="N1006" i="24"/>
  <c r="M1006" i="24"/>
  <c r="L1006" i="24"/>
  <c r="O1005" i="24"/>
  <c r="N1005" i="24"/>
  <c r="M1005" i="24"/>
  <c r="L1005" i="24"/>
  <c r="O1004" i="24"/>
  <c r="N1004" i="24"/>
  <c r="M1004" i="24"/>
  <c r="L1004" i="24"/>
  <c r="O1003" i="24"/>
  <c r="N1003" i="24"/>
  <c r="M1003" i="24"/>
  <c r="L1003" i="24"/>
  <c r="O1002" i="24"/>
  <c r="N1002" i="24"/>
  <c r="M1002" i="24"/>
  <c r="L1002" i="24"/>
  <c r="O1001" i="24"/>
  <c r="N1001" i="24"/>
  <c r="M1001" i="24"/>
  <c r="L1001" i="24"/>
  <c r="O1000" i="24"/>
  <c r="N1000" i="24"/>
  <c r="M1000" i="24"/>
  <c r="L1000" i="24"/>
  <c r="O999" i="24"/>
  <c r="N999" i="24"/>
  <c r="M999" i="24"/>
  <c r="L999" i="24"/>
  <c r="O998" i="24"/>
  <c r="N998" i="24"/>
  <c r="M998" i="24"/>
  <c r="L998" i="24"/>
  <c r="O997" i="24"/>
  <c r="N997" i="24"/>
  <c r="M997" i="24"/>
  <c r="L997" i="24"/>
  <c r="O996" i="24"/>
  <c r="N996" i="24"/>
  <c r="M996" i="24"/>
  <c r="L996" i="24"/>
  <c r="O995" i="24"/>
  <c r="N995" i="24"/>
  <c r="M995" i="24"/>
  <c r="L995" i="24"/>
  <c r="O994" i="24"/>
  <c r="N994" i="24"/>
  <c r="M994" i="24"/>
  <c r="L994" i="24"/>
  <c r="O993" i="24"/>
  <c r="N993" i="24"/>
  <c r="M993" i="24"/>
  <c r="L993" i="24"/>
  <c r="O992" i="24"/>
  <c r="N992" i="24"/>
  <c r="M992" i="24"/>
  <c r="L992" i="24"/>
  <c r="O991" i="24"/>
  <c r="N991" i="24"/>
  <c r="M991" i="24"/>
  <c r="L991" i="24"/>
  <c r="O990" i="24"/>
  <c r="N990" i="24"/>
  <c r="M990" i="24"/>
  <c r="L990" i="24"/>
  <c r="O989" i="24"/>
  <c r="N989" i="24"/>
  <c r="M989" i="24"/>
  <c r="L989" i="24"/>
  <c r="O988" i="24"/>
  <c r="N988" i="24"/>
  <c r="M988" i="24"/>
  <c r="L988" i="24"/>
  <c r="O987" i="24"/>
  <c r="N987" i="24"/>
  <c r="M987" i="24"/>
  <c r="L987" i="24"/>
  <c r="O986" i="24"/>
  <c r="N986" i="24"/>
  <c r="M986" i="24"/>
  <c r="L986" i="24"/>
  <c r="O985" i="24"/>
  <c r="N985" i="24"/>
  <c r="M985" i="24"/>
  <c r="L985" i="24"/>
  <c r="O984" i="24"/>
  <c r="N984" i="24"/>
  <c r="M984" i="24"/>
  <c r="L984" i="24"/>
  <c r="O983" i="24"/>
  <c r="N983" i="24"/>
  <c r="M983" i="24"/>
  <c r="L983" i="24"/>
  <c r="O982" i="24"/>
  <c r="N982" i="24"/>
  <c r="M982" i="24"/>
  <c r="L982" i="24"/>
  <c r="O981" i="24"/>
  <c r="N981" i="24"/>
  <c r="M981" i="24"/>
  <c r="L981" i="24"/>
  <c r="O980" i="24"/>
  <c r="N980" i="24"/>
  <c r="M980" i="24"/>
  <c r="L980" i="24"/>
  <c r="O979" i="24"/>
  <c r="N979" i="24"/>
  <c r="M979" i="24"/>
  <c r="L979" i="24"/>
  <c r="O978" i="24"/>
  <c r="N978" i="24"/>
  <c r="M978" i="24"/>
  <c r="L978" i="24"/>
  <c r="O977" i="24"/>
  <c r="N977" i="24"/>
  <c r="M977" i="24"/>
  <c r="L977" i="24"/>
  <c r="O976" i="24"/>
  <c r="N976" i="24"/>
  <c r="M976" i="24"/>
  <c r="L976" i="24"/>
  <c r="O975" i="24"/>
  <c r="N975" i="24"/>
  <c r="M975" i="24"/>
  <c r="L975" i="24"/>
  <c r="O974" i="24"/>
  <c r="N974" i="24"/>
  <c r="M974" i="24"/>
  <c r="L974" i="24"/>
  <c r="O973" i="24"/>
  <c r="N973" i="24"/>
  <c r="M973" i="24"/>
  <c r="L973" i="24"/>
  <c r="O972" i="24"/>
  <c r="N972" i="24"/>
  <c r="M972" i="24"/>
  <c r="L972" i="24"/>
  <c r="O971" i="24"/>
  <c r="N971" i="24"/>
  <c r="M971" i="24"/>
  <c r="L971" i="24"/>
  <c r="O970" i="24"/>
  <c r="N970" i="24"/>
  <c r="M970" i="24"/>
  <c r="L970" i="24"/>
  <c r="O969" i="24"/>
  <c r="N969" i="24"/>
  <c r="M969" i="24"/>
  <c r="L969" i="24"/>
  <c r="O968" i="24"/>
  <c r="N968" i="24"/>
  <c r="M968" i="24"/>
  <c r="L968" i="24"/>
  <c r="O967" i="24"/>
  <c r="N967" i="24"/>
  <c r="M967" i="24"/>
  <c r="L967" i="24"/>
  <c r="O966" i="24"/>
  <c r="N966" i="24"/>
  <c r="M966" i="24"/>
  <c r="L966" i="24"/>
  <c r="O965" i="24"/>
  <c r="N965" i="24"/>
  <c r="M965" i="24"/>
  <c r="L965" i="24"/>
  <c r="O964" i="24"/>
  <c r="N964" i="24"/>
  <c r="M964" i="24"/>
  <c r="L964" i="24"/>
  <c r="O963" i="24"/>
  <c r="N963" i="24"/>
  <c r="M963" i="24"/>
  <c r="L963" i="24"/>
  <c r="O962" i="24"/>
  <c r="N962" i="24"/>
  <c r="M962" i="24"/>
  <c r="L962" i="24"/>
  <c r="O961" i="24"/>
  <c r="N961" i="24"/>
  <c r="M961" i="24"/>
  <c r="L961" i="24"/>
  <c r="O960" i="24"/>
  <c r="N960" i="24"/>
  <c r="M960" i="24"/>
  <c r="L960" i="24"/>
  <c r="O959" i="24"/>
  <c r="N959" i="24"/>
  <c r="M959" i="24"/>
  <c r="L959" i="24"/>
  <c r="O958" i="24"/>
  <c r="N958" i="24"/>
  <c r="M958" i="24"/>
  <c r="L958" i="24"/>
  <c r="O957" i="24"/>
  <c r="N957" i="24"/>
  <c r="M957" i="24"/>
  <c r="L957" i="24"/>
  <c r="O956" i="24"/>
  <c r="N956" i="24"/>
  <c r="M956" i="24"/>
  <c r="L956" i="24"/>
  <c r="O955" i="24"/>
  <c r="N955" i="24"/>
  <c r="M955" i="24"/>
  <c r="L955" i="24"/>
  <c r="O954" i="24"/>
  <c r="N954" i="24"/>
  <c r="M954" i="24"/>
  <c r="L954" i="24"/>
  <c r="O953" i="24"/>
  <c r="N953" i="24"/>
  <c r="M953" i="24"/>
  <c r="L953" i="24"/>
  <c r="O952" i="24"/>
  <c r="N952" i="24"/>
  <c r="M952" i="24"/>
  <c r="L952" i="24"/>
  <c r="O951" i="24"/>
  <c r="N951" i="24"/>
  <c r="M951" i="24"/>
  <c r="L951" i="24"/>
  <c r="O950" i="24"/>
  <c r="N950" i="24"/>
  <c r="M950" i="24"/>
  <c r="L950" i="24"/>
  <c r="O949" i="24"/>
  <c r="N949" i="24"/>
  <c r="M949" i="24"/>
  <c r="L949" i="24"/>
  <c r="O948" i="24"/>
  <c r="N948" i="24"/>
  <c r="M948" i="24"/>
  <c r="L948" i="24"/>
  <c r="O947" i="24"/>
  <c r="N947" i="24"/>
  <c r="M947" i="24"/>
  <c r="L947" i="24"/>
  <c r="O946" i="24"/>
  <c r="N946" i="24"/>
  <c r="M946" i="24"/>
  <c r="L946" i="24"/>
  <c r="O945" i="24"/>
  <c r="N945" i="24"/>
  <c r="M945" i="24"/>
  <c r="L945" i="24"/>
  <c r="O944" i="24"/>
  <c r="N944" i="24"/>
  <c r="M944" i="24"/>
  <c r="L944" i="24"/>
  <c r="O943" i="24"/>
  <c r="N943" i="24"/>
  <c r="M943" i="24"/>
  <c r="L943" i="24"/>
  <c r="O942" i="24"/>
  <c r="N942" i="24"/>
  <c r="M942" i="24"/>
  <c r="L942" i="24"/>
  <c r="O941" i="24"/>
  <c r="N941" i="24"/>
  <c r="M941" i="24"/>
  <c r="L941" i="24"/>
  <c r="O940" i="24"/>
  <c r="N940" i="24"/>
  <c r="M940" i="24"/>
  <c r="L940" i="24"/>
  <c r="O939" i="24"/>
  <c r="N939" i="24"/>
  <c r="M939" i="24"/>
  <c r="L939" i="24"/>
  <c r="O938" i="24"/>
  <c r="N938" i="24"/>
  <c r="M938" i="24"/>
  <c r="L938" i="24"/>
  <c r="O937" i="24"/>
  <c r="N937" i="24"/>
  <c r="M937" i="24"/>
  <c r="L937" i="24"/>
  <c r="O936" i="24"/>
  <c r="N936" i="24"/>
  <c r="M936" i="24"/>
  <c r="L936" i="24"/>
  <c r="O935" i="24"/>
  <c r="N935" i="24"/>
  <c r="M935" i="24"/>
  <c r="L935" i="24"/>
  <c r="O934" i="24"/>
  <c r="N934" i="24"/>
  <c r="M934" i="24"/>
  <c r="L934" i="24"/>
  <c r="O933" i="24"/>
  <c r="N933" i="24"/>
  <c r="M933" i="24"/>
  <c r="L933" i="24"/>
  <c r="O932" i="24"/>
  <c r="N932" i="24"/>
  <c r="M932" i="24"/>
  <c r="L932" i="24"/>
  <c r="O931" i="24"/>
  <c r="N931" i="24"/>
  <c r="M931" i="24"/>
  <c r="L931" i="24"/>
  <c r="O930" i="24"/>
  <c r="N930" i="24"/>
  <c r="M930" i="24"/>
  <c r="L930" i="24"/>
  <c r="O929" i="24"/>
  <c r="N929" i="24"/>
  <c r="M929" i="24"/>
  <c r="L929" i="24"/>
  <c r="O928" i="24"/>
  <c r="N928" i="24"/>
  <c r="M928" i="24"/>
  <c r="L928" i="24"/>
  <c r="O927" i="24"/>
  <c r="N927" i="24"/>
  <c r="M927" i="24"/>
  <c r="L927" i="24"/>
  <c r="O926" i="24"/>
  <c r="N926" i="24"/>
  <c r="M926" i="24"/>
  <c r="L926" i="24"/>
  <c r="O925" i="24"/>
  <c r="N925" i="24"/>
  <c r="M925" i="24"/>
  <c r="L925" i="24"/>
  <c r="O924" i="24"/>
  <c r="N924" i="24"/>
  <c r="M924" i="24"/>
  <c r="L924" i="24"/>
  <c r="O923" i="24"/>
  <c r="N923" i="24"/>
  <c r="M923" i="24"/>
  <c r="L923" i="24"/>
  <c r="O922" i="24"/>
  <c r="N922" i="24"/>
  <c r="M922" i="24"/>
  <c r="L922" i="24"/>
  <c r="O921" i="24"/>
  <c r="N921" i="24"/>
  <c r="M921" i="24"/>
  <c r="L921" i="24"/>
  <c r="O920" i="24"/>
  <c r="N920" i="24"/>
  <c r="M920" i="24"/>
  <c r="L920" i="24"/>
  <c r="O919" i="24"/>
  <c r="N919" i="24"/>
  <c r="M919" i="24"/>
  <c r="L919" i="24"/>
  <c r="O918" i="24"/>
  <c r="N918" i="24"/>
  <c r="M918" i="24"/>
  <c r="L918" i="24"/>
  <c r="O917" i="24"/>
  <c r="N917" i="24"/>
  <c r="M917" i="24"/>
  <c r="L917" i="24"/>
  <c r="O916" i="24"/>
  <c r="N916" i="24"/>
  <c r="M916" i="24"/>
  <c r="L916" i="24"/>
  <c r="O915" i="24"/>
  <c r="N915" i="24"/>
  <c r="M915" i="24"/>
  <c r="L915" i="24"/>
  <c r="O914" i="24"/>
  <c r="N914" i="24"/>
  <c r="M914" i="24"/>
  <c r="L914" i="24"/>
  <c r="O913" i="24"/>
  <c r="N913" i="24"/>
  <c r="M913" i="24"/>
  <c r="L913" i="24"/>
  <c r="O912" i="24"/>
  <c r="N912" i="24"/>
  <c r="M912" i="24"/>
  <c r="L912" i="24"/>
  <c r="O911" i="24"/>
  <c r="N911" i="24"/>
  <c r="M911" i="24"/>
  <c r="L911" i="24"/>
  <c r="O910" i="24"/>
  <c r="N910" i="24"/>
  <c r="M910" i="24"/>
  <c r="L910" i="24"/>
  <c r="O909" i="24"/>
  <c r="N909" i="24"/>
  <c r="M909" i="24"/>
  <c r="L909" i="24"/>
  <c r="O908" i="24"/>
  <c r="N908" i="24"/>
  <c r="M908" i="24"/>
  <c r="L908" i="24"/>
  <c r="O907" i="24"/>
  <c r="N907" i="24"/>
  <c r="M907" i="24"/>
  <c r="L907" i="24"/>
  <c r="O906" i="24"/>
  <c r="N906" i="24"/>
  <c r="M906" i="24"/>
  <c r="L906" i="24"/>
  <c r="O905" i="24"/>
  <c r="N905" i="24"/>
  <c r="M905" i="24"/>
  <c r="L905" i="24"/>
  <c r="O904" i="24"/>
  <c r="N904" i="24"/>
  <c r="M904" i="24"/>
  <c r="L904" i="24"/>
  <c r="O903" i="24"/>
  <c r="N903" i="24"/>
  <c r="M903" i="24"/>
  <c r="L903" i="24"/>
  <c r="O902" i="24"/>
  <c r="N902" i="24"/>
  <c r="M902" i="24"/>
  <c r="L902" i="24"/>
  <c r="O901" i="24"/>
  <c r="N901" i="24"/>
  <c r="M901" i="24"/>
  <c r="L901" i="24"/>
  <c r="O900" i="24"/>
  <c r="N900" i="24"/>
  <c r="M900" i="24"/>
  <c r="L900" i="24"/>
  <c r="O899" i="24"/>
  <c r="N899" i="24"/>
  <c r="M899" i="24"/>
  <c r="L899" i="24"/>
  <c r="O898" i="24"/>
  <c r="N898" i="24"/>
  <c r="M898" i="24"/>
  <c r="L898" i="24"/>
  <c r="O897" i="24"/>
  <c r="N897" i="24"/>
  <c r="M897" i="24"/>
  <c r="L897" i="24"/>
  <c r="O896" i="24"/>
  <c r="N896" i="24"/>
  <c r="M896" i="24"/>
  <c r="L896" i="24"/>
  <c r="O895" i="24"/>
  <c r="N895" i="24"/>
  <c r="M895" i="24"/>
  <c r="L895" i="24"/>
  <c r="O894" i="24"/>
  <c r="N894" i="24"/>
  <c r="M894" i="24"/>
  <c r="L894" i="24"/>
  <c r="O893" i="24"/>
  <c r="N893" i="24"/>
  <c r="M893" i="24"/>
  <c r="L893" i="24"/>
  <c r="O892" i="24"/>
  <c r="N892" i="24"/>
  <c r="M892" i="24"/>
  <c r="L892" i="24"/>
  <c r="O891" i="24"/>
  <c r="N891" i="24"/>
  <c r="M891" i="24"/>
  <c r="L891" i="24"/>
  <c r="O890" i="24"/>
  <c r="N890" i="24"/>
  <c r="M890" i="24"/>
  <c r="L890" i="24"/>
  <c r="O889" i="24"/>
  <c r="N889" i="24"/>
  <c r="M889" i="24"/>
  <c r="L889" i="24"/>
  <c r="O888" i="24"/>
  <c r="N888" i="24"/>
  <c r="M888" i="24"/>
  <c r="L888" i="24"/>
  <c r="O887" i="24"/>
  <c r="N887" i="24"/>
  <c r="M887" i="24"/>
  <c r="L887" i="24"/>
  <c r="O886" i="24"/>
  <c r="N886" i="24"/>
  <c r="M886" i="24"/>
  <c r="L886" i="24"/>
  <c r="O885" i="24"/>
  <c r="N885" i="24"/>
  <c r="M885" i="24"/>
  <c r="L885" i="24"/>
  <c r="O884" i="24"/>
  <c r="N884" i="24"/>
  <c r="M884" i="24"/>
  <c r="L884" i="24"/>
  <c r="O883" i="24"/>
  <c r="N883" i="24"/>
  <c r="M883" i="24"/>
  <c r="L883" i="24"/>
  <c r="O882" i="24"/>
  <c r="N882" i="24"/>
  <c r="M882" i="24"/>
  <c r="L882" i="24"/>
  <c r="O881" i="24"/>
  <c r="N881" i="24"/>
  <c r="M881" i="24"/>
  <c r="L881" i="24"/>
  <c r="O880" i="24"/>
  <c r="N880" i="24"/>
  <c r="M880" i="24"/>
  <c r="L880" i="24"/>
  <c r="O879" i="24"/>
  <c r="N879" i="24"/>
  <c r="M879" i="24"/>
  <c r="L879" i="24"/>
  <c r="O878" i="24"/>
  <c r="N878" i="24"/>
  <c r="M878" i="24"/>
  <c r="L878" i="24"/>
  <c r="O877" i="24"/>
  <c r="N877" i="24"/>
  <c r="M877" i="24"/>
  <c r="L877" i="24"/>
  <c r="O876" i="24"/>
  <c r="N876" i="24"/>
  <c r="M876" i="24"/>
  <c r="L876" i="24"/>
  <c r="O875" i="24"/>
  <c r="N875" i="24"/>
  <c r="M875" i="24"/>
  <c r="L875" i="24"/>
  <c r="O874" i="24"/>
  <c r="N874" i="24"/>
  <c r="M874" i="24"/>
  <c r="L874" i="24"/>
  <c r="O873" i="24"/>
  <c r="N873" i="24"/>
  <c r="M873" i="24"/>
  <c r="L873" i="24"/>
  <c r="O872" i="24"/>
  <c r="N872" i="24"/>
  <c r="M872" i="24"/>
  <c r="L872" i="24"/>
  <c r="O871" i="24"/>
  <c r="N871" i="24"/>
  <c r="M871" i="24"/>
  <c r="L871" i="24"/>
  <c r="O870" i="24"/>
  <c r="N870" i="24"/>
  <c r="M870" i="24"/>
  <c r="L870" i="24"/>
  <c r="O869" i="24"/>
  <c r="N869" i="24"/>
  <c r="M869" i="24"/>
  <c r="L869" i="24"/>
  <c r="O868" i="24"/>
  <c r="N868" i="24"/>
  <c r="M868" i="24"/>
  <c r="L868" i="24"/>
  <c r="O867" i="24"/>
  <c r="N867" i="24"/>
  <c r="M867" i="24"/>
  <c r="L867" i="24"/>
  <c r="O866" i="24"/>
  <c r="N866" i="24"/>
  <c r="M866" i="24"/>
  <c r="L866" i="24"/>
  <c r="O865" i="24"/>
  <c r="N865" i="24"/>
  <c r="M865" i="24"/>
  <c r="L865" i="24"/>
  <c r="O864" i="24"/>
  <c r="N864" i="24"/>
  <c r="M864" i="24"/>
  <c r="L864" i="24"/>
  <c r="O863" i="24"/>
  <c r="N863" i="24"/>
  <c r="M863" i="24"/>
  <c r="L863" i="24"/>
  <c r="O862" i="24"/>
  <c r="N862" i="24"/>
  <c r="M862" i="24"/>
  <c r="L862" i="24"/>
  <c r="O861" i="24"/>
  <c r="N861" i="24"/>
  <c r="M861" i="24"/>
  <c r="L861" i="24"/>
  <c r="O860" i="24"/>
  <c r="N860" i="24"/>
  <c r="M860" i="24"/>
  <c r="L860" i="24"/>
  <c r="O859" i="24"/>
  <c r="N859" i="24"/>
  <c r="M859" i="24"/>
  <c r="L859" i="24"/>
  <c r="O858" i="24"/>
  <c r="N858" i="24"/>
  <c r="M858" i="24"/>
  <c r="L858" i="24"/>
  <c r="O857" i="24"/>
  <c r="N857" i="24"/>
  <c r="M857" i="24"/>
  <c r="L857" i="24"/>
  <c r="O856" i="24"/>
  <c r="N856" i="24"/>
  <c r="M856" i="24"/>
  <c r="L856" i="24"/>
  <c r="O855" i="24"/>
  <c r="N855" i="24"/>
  <c r="M855" i="24"/>
  <c r="L855" i="24"/>
  <c r="O854" i="24"/>
  <c r="N854" i="24"/>
  <c r="M854" i="24"/>
  <c r="L854" i="24"/>
  <c r="O853" i="24"/>
  <c r="N853" i="24"/>
  <c r="M853" i="24"/>
  <c r="L853" i="24"/>
  <c r="O852" i="24"/>
  <c r="N852" i="24"/>
  <c r="M852" i="24"/>
  <c r="L852" i="24"/>
  <c r="O851" i="24"/>
  <c r="N851" i="24"/>
  <c r="M851" i="24"/>
  <c r="L851" i="24"/>
  <c r="O850" i="24"/>
  <c r="N850" i="24"/>
  <c r="M850" i="24"/>
  <c r="L850" i="24"/>
  <c r="O849" i="24"/>
  <c r="N849" i="24"/>
  <c r="M849" i="24"/>
  <c r="L849" i="24"/>
  <c r="O848" i="24"/>
  <c r="N848" i="24"/>
  <c r="M848" i="24"/>
  <c r="L848" i="24"/>
  <c r="O847" i="24"/>
  <c r="N847" i="24"/>
  <c r="M847" i="24"/>
  <c r="L847" i="24"/>
  <c r="O846" i="24"/>
  <c r="N846" i="24"/>
  <c r="M846" i="24"/>
  <c r="L846" i="24"/>
  <c r="O845" i="24"/>
  <c r="N845" i="24"/>
  <c r="M845" i="24"/>
  <c r="L845" i="24"/>
  <c r="O844" i="24"/>
  <c r="N844" i="24"/>
  <c r="M844" i="24"/>
  <c r="L844" i="24"/>
  <c r="O843" i="24"/>
  <c r="N843" i="24"/>
  <c r="M843" i="24"/>
  <c r="L843" i="24"/>
  <c r="O842" i="24"/>
  <c r="N842" i="24"/>
  <c r="M842" i="24"/>
  <c r="L842" i="24"/>
  <c r="O841" i="24"/>
  <c r="N841" i="24"/>
  <c r="M841" i="24"/>
  <c r="L841" i="24"/>
  <c r="O840" i="24"/>
  <c r="N840" i="24"/>
  <c r="M840" i="24"/>
  <c r="L840" i="24"/>
  <c r="O839" i="24"/>
  <c r="N839" i="24"/>
  <c r="M839" i="24"/>
  <c r="L839" i="24"/>
  <c r="O838" i="24"/>
  <c r="N838" i="24"/>
  <c r="M838" i="24"/>
  <c r="L838" i="24"/>
  <c r="O837" i="24"/>
  <c r="N837" i="24"/>
  <c r="M837" i="24"/>
  <c r="L837" i="24"/>
  <c r="O836" i="24"/>
  <c r="N836" i="24"/>
  <c r="M836" i="24"/>
  <c r="L836" i="24"/>
  <c r="O835" i="24"/>
  <c r="N835" i="24"/>
  <c r="M835" i="24"/>
  <c r="L835" i="24"/>
  <c r="O834" i="24"/>
  <c r="N834" i="24"/>
  <c r="M834" i="24"/>
  <c r="L834" i="24"/>
  <c r="O833" i="24"/>
  <c r="N833" i="24"/>
  <c r="M833" i="24"/>
  <c r="L833" i="24"/>
  <c r="O832" i="24"/>
  <c r="N832" i="24"/>
  <c r="M832" i="24"/>
  <c r="L832" i="24"/>
  <c r="O831" i="24"/>
  <c r="N831" i="24"/>
  <c r="M831" i="24"/>
  <c r="L831" i="24"/>
  <c r="O830" i="24"/>
  <c r="N830" i="24"/>
  <c r="M830" i="24"/>
  <c r="L830" i="24"/>
  <c r="O829" i="24"/>
  <c r="N829" i="24"/>
  <c r="M829" i="24"/>
  <c r="L829" i="24"/>
  <c r="O828" i="24"/>
  <c r="N828" i="24"/>
  <c r="M828" i="24"/>
  <c r="L828" i="24"/>
  <c r="O827" i="24"/>
  <c r="N827" i="24"/>
  <c r="M827" i="24"/>
  <c r="L827" i="24"/>
  <c r="O826" i="24"/>
  <c r="N826" i="24"/>
  <c r="M826" i="24"/>
  <c r="L826" i="24"/>
  <c r="O825" i="24"/>
  <c r="N825" i="24"/>
  <c r="M825" i="24"/>
  <c r="L825" i="24"/>
  <c r="O824" i="24"/>
  <c r="N824" i="24"/>
  <c r="M824" i="24"/>
  <c r="L824" i="24"/>
  <c r="O823" i="24"/>
  <c r="N823" i="24"/>
  <c r="M823" i="24"/>
  <c r="L823" i="24"/>
  <c r="O822" i="24"/>
  <c r="N822" i="24"/>
  <c r="M822" i="24"/>
  <c r="L822" i="24"/>
  <c r="O821" i="24"/>
  <c r="N821" i="24"/>
  <c r="M821" i="24"/>
  <c r="L821" i="24"/>
  <c r="O820" i="24"/>
  <c r="N820" i="24"/>
  <c r="M820" i="24"/>
  <c r="L820" i="24"/>
  <c r="O819" i="24"/>
  <c r="N819" i="24"/>
  <c r="M819" i="24"/>
  <c r="L819" i="24"/>
  <c r="O818" i="24"/>
  <c r="N818" i="24"/>
  <c r="M818" i="24"/>
  <c r="L818" i="24"/>
  <c r="O817" i="24"/>
  <c r="N817" i="24"/>
  <c r="M817" i="24"/>
  <c r="L817" i="24"/>
  <c r="O816" i="24"/>
  <c r="N816" i="24"/>
  <c r="M816" i="24"/>
  <c r="L816" i="24"/>
  <c r="O815" i="24"/>
  <c r="N815" i="24"/>
  <c r="M815" i="24"/>
  <c r="L815" i="24"/>
  <c r="O814" i="24"/>
  <c r="N814" i="24"/>
  <c r="M814" i="24"/>
  <c r="L814" i="24"/>
  <c r="O813" i="24"/>
  <c r="N813" i="24"/>
  <c r="M813" i="24"/>
  <c r="L813" i="24"/>
  <c r="O812" i="24"/>
  <c r="N812" i="24"/>
  <c r="M812" i="24"/>
  <c r="L812" i="24"/>
  <c r="O811" i="24"/>
  <c r="N811" i="24"/>
  <c r="M811" i="24"/>
  <c r="L811" i="24"/>
  <c r="O810" i="24"/>
  <c r="N810" i="24"/>
  <c r="M810" i="24"/>
  <c r="L810" i="24"/>
  <c r="O809" i="24"/>
  <c r="N809" i="24"/>
  <c r="M809" i="24"/>
  <c r="L809" i="24"/>
  <c r="O808" i="24"/>
  <c r="N808" i="24"/>
  <c r="M808" i="24"/>
  <c r="L808" i="24"/>
  <c r="O807" i="24"/>
  <c r="N807" i="24"/>
  <c r="M807" i="24"/>
  <c r="L807" i="24"/>
  <c r="O806" i="24"/>
  <c r="N806" i="24"/>
  <c r="M806" i="24"/>
  <c r="L806" i="24"/>
  <c r="O805" i="24"/>
  <c r="N805" i="24"/>
  <c r="M805" i="24"/>
  <c r="L805" i="24"/>
  <c r="O804" i="24"/>
  <c r="N804" i="24"/>
  <c r="M804" i="24"/>
  <c r="L804" i="24"/>
  <c r="O803" i="24"/>
  <c r="N803" i="24"/>
  <c r="M803" i="24"/>
  <c r="L803" i="24"/>
  <c r="O802" i="24"/>
  <c r="N802" i="24"/>
  <c r="M802" i="24"/>
  <c r="L802" i="24"/>
  <c r="O801" i="24"/>
  <c r="N801" i="24"/>
  <c r="M801" i="24"/>
  <c r="L801" i="24"/>
  <c r="O800" i="24"/>
  <c r="N800" i="24"/>
  <c r="M800" i="24"/>
  <c r="L800" i="24"/>
  <c r="O799" i="24"/>
  <c r="N799" i="24"/>
  <c r="M799" i="24"/>
  <c r="L799" i="24"/>
  <c r="O798" i="24"/>
  <c r="N798" i="24"/>
  <c r="M798" i="24"/>
  <c r="L798" i="24"/>
  <c r="O797" i="24"/>
  <c r="N797" i="24"/>
  <c r="M797" i="24"/>
  <c r="L797" i="24"/>
  <c r="O796" i="24"/>
  <c r="N796" i="24"/>
  <c r="M796" i="24"/>
  <c r="L796" i="24"/>
  <c r="O795" i="24"/>
  <c r="N795" i="24"/>
  <c r="M795" i="24"/>
  <c r="L795" i="24"/>
  <c r="O794" i="24"/>
  <c r="N794" i="24"/>
  <c r="M794" i="24"/>
  <c r="L794" i="24"/>
  <c r="O793" i="24"/>
  <c r="N793" i="24"/>
  <c r="M793" i="24"/>
  <c r="L793" i="24"/>
  <c r="O792" i="24"/>
  <c r="N792" i="24"/>
  <c r="M792" i="24"/>
  <c r="L792" i="24"/>
  <c r="O791" i="24"/>
  <c r="N791" i="24"/>
  <c r="M791" i="24"/>
  <c r="L791" i="24"/>
  <c r="O790" i="24"/>
  <c r="N790" i="24"/>
  <c r="M790" i="24"/>
  <c r="L790" i="24"/>
  <c r="O789" i="24"/>
  <c r="N789" i="24"/>
  <c r="M789" i="24"/>
  <c r="L789" i="24"/>
  <c r="O788" i="24"/>
  <c r="N788" i="24"/>
  <c r="M788" i="24"/>
  <c r="L788" i="24"/>
  <c r="O787" i="24"/>
  <c r="N787" i="24"/>
  <c r="M787" i="24"/>
  <c r="L787" i="24"/>
  <c r="O786" i="24"/>
  <c r="N786" i="24"/>
  <c r="M786" i="24"/>
  <c r="L786" i="24"/>
  <c r="O785" i="24"/>
  <c r="N785" i="24"/>
  <c r="M785" i="24"/>
  <c r="L785" i="24"/>
  <c r="O784" i="24"/>
  <c r="N784" i="24"/>
  <c r="M784" i="24"/>
  <c r="L784" i="24"/>
  <c r="O783" i="24"/>
  <c r="N783" i="24"/>
  <c r="M783" i="24"/>
  <c r="L783" i="24"/>
  <c r="O782" i="24"/>
  <c r="N782" i="24"/>
  <c r="M782" i="24"/>
  <c r="L782" i="24"/>
  <c r="O781" i="24"/>
  <c r="N781" i="24"/>
  <c r="M781" i="24"/>
  <c r="L781" i="24"/>
  <c r="O780" i="24"/>
  <c r="N780" i="24"/>
  <c r="M780" i="24"/>
  <c r="L780" i="24"/>
  <c r="O779" i="24"/>
  <c r="N779" i="24"/>
  <c r="M779" i="24"/>
  <c r="L779" i="24"/>
  <c r="O778" i="24"/>
  <c r="N778" i="24"/>
  <c r="M778" i="24"/>
  <c r="L778" i="24"/>
  <c r="O777" i="24"/>
  <c r="N777" i="24"/>
  <c r="M777" i="24"/>
  <c r="L777" i="24"/>
  <c r="O776" i="24"/>
  <c r="N776" i="24"/>
  <c r="M776" i="24"/>
  <c r="L776" i="24"/>
  <c r="O775" i="24"/>
  <c r="N775" i="24"/>
  <c r="M775" i="24"/>
  <c r="L775" i="24"/>
  <c r="O774" i="24"/>
  <c r="N774" i="24"/>
  <c r="M774" i="24"/>
  <c r="L774" i="24"/>
  <c r="O773" i="24"/>
  <c r="N773" i="24"/>
  <c r="M773" i="24"/>
  <c r="L773" i="24"/>
  <c r="O772" i="24"/>
  <c r="N772" i="24"/>
  <c r="M772" i="24"/>
  <c r="L772" i="24"/>
  <c r="O771" i="24"/>
  <c r="N771" i="24"/>
  <c r="M771" i="24"/>
  <c r="L771" i="24"/>
  <c r="O770" i="24"/>
  <c r="N770" i="24"/>
  <c r="M770" i="24"/>
  <c r="L770" i="24"/>
  <c r="O769" i="24"/>
  <c r="N769" i="24"/>
  <c r="M769" i="24"/>
  <c r="L769" i="24"/>
  <c r="O768" i="24"/>
  <c r="N768" i="24"/>
  <c r="M768" i="24"/>
  <c r="L768" i="24"/>
  <c r="O767" i="24"/>
  <c r="N767" i="24"/>
  <c r="M767" i="24"/>
  <c r="L767" i="24"/>
  <c r="O766" i="24"/>
  <c r="N766" i="24"/>
  <c r="M766" i="24"/>
  <c r="L766" i="24"/>
  <c r="O765" i="24"/>
  <c r="N765" i="24"/>
  <c r="M765" i="24"/>
  <c r="L765" i="24"/>
  <c r="O764" i="24"/>
  <c r="N764" i="24"/>
  <c r="M764" i="24"/>
  <c r="L764" i="24"/>
  <c r="O763" i="24"/>
  <c r="N763" i="24"/>
  <c r="M763" i="24"/>
  <c r="L763" i="24"/>
  <c r="O762" i="24"/>
  <c r="N762" i="24"/>
  <c r="M762" i="24"/>
  <c r="L762" i="24"/>
  <c r="O761" i="24"/>
  <c r="N761" i="24"/>
  <c r="M761" i="24"/>
  <c r="L761" i="24"/>
  <c r="O760" i="24"/>
  <c r="N760" i="24"/>
  <c r="M760" i="24"/>
  <c r="L760" i="24"/>
  <c r="O759" i="24"/>
  <c r="N759" i="24"/>
  <c r="M759" i="24"/>
  <c r="L759" i="24"/>
  <c r="O758" i="24"/>
  <c r="N758" i="24"/>
  <c r="M758" i="24"/>
  <c r="L758" i="24"/>
  <c r="O757" i="24"/>
  <c r="N757" i="24"/>
  <c r="M757" i="24"/>
  <c r="L757" i="24"/>
  <c r="O756" i="24"/>
  <c r="N756" i="24"/>
  <c r="M756" i="24"/>
  <c r="L756" i="24"/>
  <c r="O755" i="24"/>
  <c r="N755" i="24"/>
  <c r="M755" i="24"/>
  <c r="L755" i="24"/>
  <c r="O754" i="24"/>
  <c r="N754" i="24"/>
  <c r="M754" i="24"/>
  <c r="L754" i="24"/>
  <c r="O753" i="24"/>
  <c r="N753" i="24"/>
  <c r="M753" i="24"/>
  <c r="L753" i="24"/>
  <c r="O752" i="24"/>
  <c r="N752" i="24"/>
  <c r="M752" i="24"/>
  <c r="L752" i="24"/>
  <c r="O751" i="24"/>
  <c r="N751" i="24"/>
  <c r="M751" i="24"/>
  <c r="L751" i="24"/>
  <c r="O750" i="24"/>
  <c r="N750" i="24"/>
  <c r="M750" i="24"/>
  <c r="L750" i="24"/>
  <c r="O749" i="24"/>
  <c r="N749" i="24"/>
  <c r="M749" i="24"/>
  <c r="L749" i="24"/>
  <c r="O748" i="24"/>
  <c r="N748" i="24"/>
  <c r="M748" i="24"/>
  <c r="L748" i="24"/>
  <c r="O747" i="24"/>
  <c r="N747" i="24"/>
  <c r="M747" i="24"/>
  <c r="L747" i="24"/>
  <c r="O746" i="24"/>
  <c r="N746" i="24"/>
  <c r="M746" i="24"/>
  <c r="L746" i="24"/>
  <c r="O745" i="24"/>
  <c r="N745" i="24"/>
  <c r="M745" i="24"/>
  <c r="L745" i="24"/>
  <c r="O744" i="24"/>
  <c r="N744" i="24"/>
  <c r="M744" i="24"/>
  <c r="L744" i="24"/>
  <c r="O743" i="24"/>
  <c r="N743" i="24"/>
  <c r="M743" i="24"/>
  <c r="L743" i="24"/>
  <c r="O742" i="24"/>
  <c r="N742" i="24"/>
  <c r="M742" i="24"/>
  <c r="L742" i="24"/>
  <c r="O741" i="24"/>
  <c r="N741" i="24"/>
  <c r="M741" i="24"/>
  <c r="L741" i="24"/>
  <c r="O740" i="24"/>
  <c r="N740" i="24"/>
  <c r="M740" i="24"/>
  <c r="L740" i="24"/>
  <c r="O739" i="24"/>
  <c r="N739" i="24"/>
  <c r="M739" i="24"/>
  <c r="L739" i="24"/>
  <c r="O738" i="24"/>
  <c r="N738" i="24"/>
  <c r="M738" i="24"/>
  <c r="L738" i="24"/>
  <c r="O737" i="24"/>
  <c r="N737" i="24"/>
  <c r="M737" i="24"/>
  <c r="L737" i="24"/>
  <c r="O736" i="24"/>
  <c r="N736" i="24"/>
  <c r="M736" i="24"/>
  <c r="L736" i="24"/>
  <c r="O735" i="24"/>
  <c r="N735" i="24"/>
  <c r="M735" i="24"/>
  <c r="L735" i="24"/>
  <c r="O734" i="24"/>
  <c r="N734" i="24"/>
  <c r="M734" i="24"/>
  <c r="L734" i="24"/>
  <c r="O733" i="24"/>
  <c r="N733" i="24"/>
  <c r="M733" i="24"/>
  <c r="L733" i="24"/>
  <c r="O732" i="24"/>
  <c r="N732" i="24"/>
  <c r="M732" i="24"/>
  <c r="L732" i="24"/>
  <c r="O731" i="24"/>
  <c r="N731" i="24"/>
  <c r="M731" i="24"/>
  <c r="L731" i="24"/>
  <c r="O730" i="24"/>
  <c r="N730" i="24"/>
  <c r="M730" i="24"/>
  <c r="L730" i="24"/>
  <c r="O729" i="24"/>
  <c r="N729" i="24"/>
  <c r="M729" i="24"/>
  <c r="L729" i="24"/>
  <c r="O728" i="24"/>
  <c r="N728" i="24"/>
  <c r="M728" i="24"/>
  <c r="L728" i="24"/>
  <c r="O727" i="24"/>
  <c r="N727" i="24"/>
  <c r="M727" i="24"/>
  <c r="L727" i="24"/>
  <c r="O726" i="24"/>
  <c r="N726" i="24"/>
  <c r="M726" i="24"/>
  <c r="L726" i="24"/>
  <c r="O725" i="24"/>
  <c r="N725" i="24"/>
  <c r="M725" i="24"/>
  <c r="L725" i="24"/>
  <c r="O724" i="24"/>
  <c r="N724" i="24"/>
  <c r="M724" i="24"/>
  <c r="L724" i="24"/>
  <c r="O723" i="24"/>
  <c r="N723" i="24"/>
  <c r="M723" i="24"/>
  <c r="L723" i="24"/>
  <c r="O722" i="24"/>
  <c r="N722" i="24"/>
  <c r="M722" i="24"/>
  <c r="L722" i="24"/>
  <c r="O721" i="24"/>
  <c r="N721" i="24"/>
  <c r="M721" i="24"/>
  <c r="L721" i="24"/>
  <c r="O720" i="24"/>
  <c r="N720" i="24"/>
  <c r="M720" i="24"/>
  <c r="L720" i="24"/>
  <c r="O719" i="24"/>
  <c r="N719" i="24"/>
  <c r="M719" i="24"/>
  <c r="L719" i="24"/>
  <c r="O718" i="24"/>
  <c r="N718" i="24"/>
  <c r="M718" i="24"/>
  <c r="L718" i="24"/>
  <c r="O717" i="24"/>
  <c r="N717" i="24"/>
  <c r="M717" i="24"/>
  <c r="L717" i="24"/>
  <c r="O716" i="24"/>
  <c r="N716" i="24"/>
  <c r="M716" i="24"/>
  <c r="L716" i="24"/>
  <c r="O715" i="24"/>
  <c r="N715" i="24"/>
  <c r="M715" i="24"/>
  <c r="L715" i="24"/>
  <c r="O714" i="24"/>
  <c r="N714" i="24"/>
  <c r="M714" i="24"/>
  <c r="L714" i="24"/>
  <c r="O713" i="24"/>
  <c r="N713" i="24"/>
  <c r="M713" i="24"/>
  <c r="L713" i="24"/>
  <c r="O712" i="24"/>
  <c r="N712" i="24"/>
  <c r="M712" i="24"/>
  <c r="L712" i="24"/>
  <c r="O711" i="24"/>
  <c r="N711" i="24"/>
  <c r="M711" i="24"/>
  <c r="L711" i="24"/>
  <c r="O710" i="24"/>
  <c r="N710" i="24"/>
  <c r="M710" i="24"/>
  <c r="L710" i="24"/>
  <c r="O709" i="24"/>
  <c r="N709" i="24"/>
  <c r="M709" i="24"/>
  <c r="L709" i="24"/>
  <c r="O708" i="24"/>
  <c r="N708" i="24"/>
  <c r="M708" i="24"/>
  <c r="L708" i="24"/>
  <c r="O707" i="24"/>
  <c r="N707" i="24"/>
  <c r="M707" i="24"/>
  <c r="L707" i="24"/>
  <c r="O706" i="24"/>
  <c r="N706" i="24"/>
  <c r="M706" i="24"/>
  <c r="L706" i="24"/>
  <c r="O705" i="24"/>
  <c r="N705" i="24"/>
  <c r="M705" i="24"/>
  <c r="L705" i="24"/>
  <c r="O704" i="24"/>
  <c r="N704" i="24"/>
  <c r="M704" i="24"/>
  <c r="L704" i="24"/>
  <c r="O703" i="24"/>
  <c r="N703" i="24"/>
  <c r="M703" i="24"/>
  <c r="L703" i="24"/>
  <c r="O702" i="24"/>
  <c r="N702" i="24"/>
  <c r="M702" i="24"/>
  <c r="L702" i="24"/>
  <c r="O701" i="24"/>
  <c r="N701" i="24"/>
  <c r="M701" i="24"/>
  <c r="L701" i="24"/>
  <c r="O700" i="24"/>
  <c r="N700" i="24"/>
  <c r="M700" i="24"/>
  <c r="L700" i="24"/>
  <c r="O699" i="24"/>
  <c r="N699" i="24"/>
  <c r="M699" i="24"/>
  <c r="L699" i="24"/>
  <c r="O698" i="24"/>
  <c r="N698" i="24"/>
  <c r="M698" i="24"/>
  <c r="L698" i="24"/>
  <c r="O697" i="24"/>
  <c r="N697" i="24"/>
  <c r="M697" i="24"/>
  <c r="L697" i="24"/>
  <c r="O696" i="24"/>
  <c r="N696" i="24"/>
  <c r="M696" i="24"/>
  <c r="L696" i="24"/>
  <c r="O695" i="24"/>
  <c r="N695" i="24"/>
  <c r="M695" i="24"/>
  <c r="L695" i="24"/>
  <c r="O694" i="24"/>
  <c r="N694" i="24"/>
  <c r="M694" i="24"/>
  <c r="L694" i="24"/>
  <c r="O693" i="24"/>
  <c r="N693" i="24"/>
  <c r="M693" i="24"/>
  <c r="L693" i="24"/>
  <c r="O692" i="24"/>
  <c r="N692" i="24"/>
  <c r="M692" i="24"/>
  <c r="L692" i="24"/>
  <c r="O691" i="24"/>
  <c r="N691" i="24"/>
  <c r="M691" i="24"/>
  <c r="L691" i="24"/>
  <c r="O690" i="24"/>
  <c r="N690" i="24"/>
  <c r="M690" i="24"/>
  <c r="L690" i="24"/>
  <c r="O689" i="24"/>
  <c r="N689" i="24"/>
  <c r="M689" i="24"/>
  <c r="L689" i="24"/>
  <c r="O688" i="24"/>
  <c r="N688" i="24"/>
  <c r="M688" i="24"/>
  <c r="L688" i="24"/>
  <c r="O687" i="24"/>
  <c r="N687" i="24"/>
  <c r="M687" i="24"/>
  <c r="L687" i="24"/>
  <c r="O686" i="24"/>
  <c r="N686" i="24"/>
  <c r="M686" i="24"/>
  <c r="L686" i="24"/>
  <c r="O685" i="24"/>
  <c r="N685" i="24"/>
  <c r="M685" i="24"/>
  <c r="L685" i="24"/>
  <c r="O684" i="24"/>
  <c r="N684" i="24"/>
  <c r="M684" i="24"/>
  <c r="L684" i="24"/>
  <c r="O683" i="24"/>
  <c r="N683" i="24"/>
  <c r="M683" i="24"/>
  <c r="L683" i="24"/>
  <c r="O682" i="24"/>
  <c r="N682" i="24"/>
  <c r="M682" i="24"/>
  <c r="L682" i="24"/>
  <c r="O681" i="24"/>
  <c r="N681" i="24"/>
  <c r="M681" i="24"/>
  <c r="L681" i="24"/>
  <c r="O680" i="24"/>
  <c r="N680" i="24"/>
  <c r="M680" i="24"/>
  <c r="L680" i="24"/>
  <c r="O679" i="24"/>
  <c r="N679" i="24"/>
  <c r="M679" i="24"/>
  <c r="L679" i="24"/>
  <c r="O678" i="24"/>
  <c r="N678" i="24"/>
  <c r="M678" i="24"/>
  <c r="L678" i="24"/>
  <c r="O677" i="24"/>
  <c r="N677" i="24"/>
  <c r="M677" i="24"/>
  <c r="L677" i="24"/>
  <c r="O676" i="24"/>
  <c r="N676" i="24"/>
  <c r="M676" i="24"/>
  <c r="L676" i="24"/>
  <c r="O675" i="24"/>
  <c r="N675" i="24"/>
  <c r="M675" i="24"/>
  <c r="L675" i="24"/>
  <c r="O674" i="24"/>
  <c r="N674" i="24"/>
  <c r="M674" i="24"/>
  <c r="L674" i="24"/>
  <c r="O673" i="24"/>
  <c r="N673" i="24"/>
  <c r="M673" i="24"/>
  <c r="L673" i="24"/>
  <c r="O672" i="24"/>
  <c r="N672" i="24"/>
  <c r="M672" i="24"/>
  <c r="L672" i="24"/>
  <c r="O671" i="24"/>
  <c r="N671" i="24"/>
  <c r="M671" i="24"/>
  <c r="L671" i="24"/>
  <c r="O670" i="24"/>
  <c r="N670" i="24"/>
  <c r="M670" i="24"/>
  <c r="L670" i="24"/>
  <c r="O669" i="24"/>
  <c r="N669" i="24"/>
  <c r="M669" i="24"/>
  <c r="L669" i="24"/>
  <c r="O668" i="24"/>
  <c r="N668" i="24"/>
  <c r="M668" i="24"/>
  <c r="L668" i="24"/>
  <c r="O667" i="24"/>
  <c r="N667" i="24"/>
  <c r="M667" i="24"/>
  <c r="L667" i="24"/>
  <c r="O666" i="24"/>
  <c r="N666" i="24"/>
  <c r="M666" i="24"/>
  <c r="L666" i="24"/>
  <c r="O665" i="24"/>
  <c r="N665" i="24"/>
  <c r="M665" i="24"/>
  <c r="L665" i="24"/>
  <c r="O664" i="24"/>
  <c r="N664" i="24"/>
  <c r="M664" i="24"/>
  <c r="L664" i="24"/>
  <c r="O663" i="24"/>
  <c r="N663" i="24"/>
  <c r="M663" i="24"/>
  <c r="L663" i="24"/>
  <c r="O662" i="24"/>
  <c r="N662" i="24"/>
  <c r="M662" i="24"/>
  <c r="L662" i="24"/>
  <c r="O661" i="24"/>
  <c r="N661" i="24"/>
  <c r="M661" i="24"/>
  <c r="L661" i="24"/>
  <c r="O660" i="24"/>
  <c r="N660" i="24"/>
  <c r="M660" i="24"/>
  <c r="L660" i="24"/>
  <c r="O659" i="24"/>
  <c r="N659" i="24"/>
  <c r="M659" i="24"/>
  <c r="L659" i="24"/>
  <c r="O658" i="24"/>
  <c r="N658" i="24"/>
  <c r="M658" i="24"/>
  <c r="L658" i="24"/>
  <c r="O657" i="24"/>
  <c r="N657" i="24"/>
  <c r="M657" i="24"/>
  <c r="L657" i="24"/>
  <c r="O656" i="24"/>
  <c r="N656" i="24"/>
  <c r="M656" i="24"/>
  <c r="L656" i="24"/>
  <c r="O655" i="24"/>
  <c r="N655" i="24"/>
  <c r="M655" i="24"/>
  <c r="L655" i="24"/>
  <c r="O654" i="24"/>
  <c r="N654" i="24"/>
  <c r="M654" i="24"/>
  <c r="L654" i="24"/>
  <c r="O653" i="24"/>
  <c r="N653" i="24"/>
  <c r="M653" i="24"/>
  <c r="L653" i="24"/>
  <c r="O652" i="24"/>
  <c r="N652" i="24"/>
  <c r="M652" i="24"/>
  <c r="L652" i="24"/>
  <c r="O651" i="24"/>
  <c r="N651" i="24"/>
  <c r="M651" i="24"/>
  <c r="L651" i="24"/>
  <c r="O650" i="24"/>
  <c r="N650" i="24"/>
  <c r="M650" i="24"/>
  <c r="L650" i="24"/>
  <c r="O649" i="24"/>
  <c r="N649" i="24"/>
  <c r="M649" i="24"/>
  <c r="L649" i="24"/>
  <c r="O648" i="24"/>
  <c r="N648" i="24"/>
  <c r="M648" i="24"/>
  <c r="L648" i="24"/>
  <c r="O647" i="24"/>
  <c r="N647" i="24"/>
  <c r="M647" i="24"/>
  <c r="L647" i="24"/>
  <c r="O646" i="24"/>
  <c r="N646" i="24"/>
  <c r="M646" i="24"/>
  <c r="L646" i="24"/>
  <c r="O645" i="24"/>
  <c r="N645" i="24"/>
  <c r="M645" i="24"/>
  <c r="L645" i="24"/>
  <c r="O644" i="24"/>
  <c r="N644" i="24"/>
  <c r="M644" i="24"/>
  <c r="L644" i="24"/>
  <c r="O643" i="24"/>
  <c r="N643" i="24"/>
  <c r="M643" i="24"/>
  <c r="L643" i="24"/>
  <c r="O642" i="24"/>
  <c r="N642" i="24"/>
  <c r="M642" i="24"/>
  <c r="L642" i="24"/>
  <c r="O641" i="24"/>
  <c r="N641" i="24"/>
  <c r="M641" i="24"/>
  <c r="L641" i="24"/>
  <c r="O640" i="24"/>
  <c r="N640" i="24"/>
  <c r="M640" i="24"/>
  <c r="L640" i="24"/>
  <c r="O639" i="24"/>
  <c r="N639" i="24"/>
  <c r="M639" i="24"/>
  <c r="L639" i="24"/>
  <c r="O638" i="24"/>
  <c r="N638" i="24"/>
  <c r="M638" i="24"/>
  <c r="L638" i="24"/>
  <c r="O637" i="24"/>
  <c r="N637" i="24"/>
  <c r="M637" i="24"/>
  <c r="L637" i="24"/>
  <c r="O636" i="24"/>
  <c r="N636" i="24"/>
  <c r="M636" i="24"/>
  <c r="L636" i="24"/>
  <c r="O635" i="24"/>
  <c r="N635" i="24"/>
  <c r="M635" i="24"/>
  <c r="L635" i="24"/>
  <c r="O634" i="24"/>
  <c r="N634" i="24"/>
  <c r="M634" i="24"/>
  <c r="L634" i="24"/>
  <c r="O633" i="24"/>
  <c r="N633" i="24"/>
  <c r="M633" i="24"/>
  <c r="L633" i="24"/>
  <c r="O632" i="24"/>
  <c r="N632" i="24"/>
  <c r="M632" i="24"/>
  <c r="L632" i="24"/>
  <c r="O631" i="24"/>
  <c r="N631" i="24"/>
  <c r="M631" i="24"/>
  <c r="L631" i="24"/>
  <c r="O630" i="24"/>
  <c r="N630" i="24"/>
  <c r="M630" i="24"/>
  <c r="L630" i="24"/>
  <c r="O629" i="24"/>
  <c r="N629" i="24"/>
  <c r="M629" i="24"/>
  <c r="L629" i="24"/>
  <c r="O628" i="24"/>
  <c r="N628" i="24"/>
  <c r="M628" i="24"/>
  <c r="L628" i="24"/>
  <c r="O627" i="24"/>
  <c r="N627" i="24"/>
  <c r="M627" i="24"/>
  <c r="L627" i="24"/>
  <c r="O626" i="24"/>
  <c r="N626" i="24"/>
  <c r="M626" i="24"/>
  <c r="L626" i="24"/>
  <c r="O625" i="24"/>
  <c r="N625" i="24"/>
  <c r="M625" i="24"/>
  <c r="L625" i="24"/>
  <c r="O624" i="24"/>
  <c r="N624" i="24"/>
  <c r="M624" i="24"/>
  <c r="L624" i="24"/>
  <c r="O623" i="24"/>
  <c r="N623" i="24"/>
  <c r="M623" i="24"/>
  <c r="L623" i="24"/>
  <c r="O622" i="24"/>
  <c r="N622" i="24"/>
  <c r="M622" i="24"/>
  <c r="L622" i="24"/>
  <c r="O621" i="24"/>
  <c r="N621" i="24"/>
  <c r="M621" i="24"/>
  <c r="L621" i="24"/>
  <c r="O620" i="24"/>
  <c r="N620" i="24"/>
  <c r="M620" i="24"/>
  <c r="L620" i="24"/>
  <c r="O619" i="24"/>
  <c r="N619" i="24"/>
  <c r="M619" i="24"/>
  <c r="L619" i="24"/>
  <c r="O618" i="24"/>
  <c r="N618" i="24"/>
  <c r="M618" i="24"/>
  <c r="L618" i="24"/>
  <c r="O617" i="24"/>
  <c r="N617" i="24"/>
  <c r="M617" i="24"/>
  <c r="L617" i="24"/>
  <c r="O616" i="24"/>
  <c r="N616" i="24"/>
  <c r="M616" i="24"/>
  <c r="L616" i="24"/>
  <c r="O615" i="24"/>
  <c r="N615" i="24"/>
  <c r="M615" i="24"/>
  <c r="L615" i="24"/>
  <c r="O614" i="24"/>
  <c r="N614" i="24"/>
  <c r="M614" i="24"/>
  <c r="L614" i="24"/>
  <c r="O613" i="24"/>
  <c r="N613" i="24"/>
  <c r="M613" i="24"/>
  <c r="L613" i="24"/>
  <c r="O612" i="24"/>
  <c r="N612" i="24"/>
  <c r="M612" i="24"/>
  <c r="L612" i="24"/>
  <c r="O611" i="24"/>
  <c r="N611" i="24"/>
  <c r="M611" i="24"/>
  <c r="L611" i="24"/>
  <c r="O610" i="24"/>
  <c r="N610" i="24"/>
  <c r="M610" i="24"/>
  <c r="L610" i="24"/>
  <c r="O609" i="24"/>
  <c r="N609" i="24"/>
  <c r="M609" i="24"/>
  <c r="L609" i="24"/>
  <c r="O608" i="24"/>
  <c r="N608" i="24"/>
  <c r="M608" i="24"/>
  <c r="L608" i="24"/>
  <c r="O607" i="24"/>
  <c r="N607" i="24"/>
  <c r="M607" i="24"/>
  <c r="L607" i="24"/>
  <c r="O606" i="24"/>
  <c r="N606" i="24"/>
  <c r="M606" i="24"/>
  <c r="L606" i="24"/>
  <c r="O605" i="24"/>
  <c r="N605" i="24"/>
  <c r="M605" i="24"/>
  <c r="L605" i="24"/>
  <c r="O604" i="24"/>
  <c r="N604" i="24"/>
  <c r="M604" i="24"/>
  <c r="L604" i="24"/>
  <c r="O603" i="24"/>
  <c r="N603" i="24"/>
  <c r="M603" i="24"/>
  <c r="L603" i="24"/>
  <c r="O602" i="24"/>
  <c r="N602" i="24"/>
  <c r="M602" i="24"/>
  <c r="L602" i="24"/>
  <c r="O601" i="24"/>
  <c r="N601" i="24"/>
  <c r="M601" i="24"/>
  <c r="L601" i="24"/>
  <c r="O600" i="24"/>
  <c r="N600" i="24"/>
  <c r="M600" i="24"/>
  <c r="L600" i="24"/>
  <c r="O599" i="24"/>
  <c r="N599" i="24"/>
  <c r="M599" i="24"/>
  <c r="L599" i="24"/>
  <c r="O598" i="24"/>
  <c r="N598" i="24"/>
  <c r="M598" i="24"/>
  <c r="L598" i="24"/>
  <c r="O597" i="24"/>
  <c r="N597" i="24"/>
  <c r="M597" i="24"/>
  <c r="L597" i="24"/>
  <c r="O596" i="24"/>
  <c r="N596" i="24"/>
  <c r="M596" i="24"/>
  <c r="L596" i="24"/>
  <c r="O595" i="24"/>
  <c r="N595" i="24"/>
  <c r="M595" i="24"/>
  <c r="L595" i="24"/>
  <c r="O594" i="24"/>
  <c r="N594" i="24"/>
  <c r="M594" i="24"/>
  <c r="L594" i="24"/>
  <c r="O593" i="24"/>
  <c r="N593" i="24"/>
  <c r="M593" i="24"/>
  <c r="L593" i="24"/>
  <c r="O592" i="24"/>
  <c r="N592" i="24"/>
  <c r="M592" i="24"/>
  <c r="L592" i="24"/>
  <c r="O591" i="24"/>
  <c r="N591" i="24"/>
  <c r="M591" i="24"/>
  <c r="L591" i="24"/>
  <c r="O590" i="24"/>
  <c r="N590" i="24"/>
  <c r="M590" i="24"/>
  <c r="L590" i="24"/>
  <c r="O589" i="24"/>
  <c r="N589" i="24"/>
  <c r="M589" i="24"/>
  <c r="L589" i="24"/>
  <c r="O588" i="24"/>
  <c r="N588" i="24"/>
  <c r="M588" i="24"/>
  <c r="L588" i="24"/>
  <c r="O587" i="24"/>
  <c r="N587" i="24"/>
  <c r="M587" i="24"/>
  <c r="L587" i="24"/>
  <c r="O586" i="24"/>
  <c r="N586" i="24"/>
  <c r="M586" i="24"/>
  <c r="L586" i="24"/>
  <c r="O585" i="24"/>
  <c r="N585" i="24"/>
  <c r="M585" i="24"/>
  <c r="L585" i="24"/>
  <c r="O584" i="24"/>
  <c r="N584" i="24"/>
  <c r="M584" i="24"/>
  <c r="L584" i="24"/>
  <c r="O583" i="24"/>
  <c r="N583" i="24"/>
  <c r="M583" i="24"/>
  <c r="L583" i="24"/>
  <c r="O582" i="24"/>
  <c r="N582" i="24"/>
  <c r="M582" i="24"/>
  <c r="L582" i="24"/>
  <c r="O581" i="24"/>
  <c r="N581" i="24"/>
  <c r="M581" i="24"/>
  <c r="L581" i="24"/>
  <c r="O580" i="24"/>
  <c r="N580" i="24"/>
  <c r="M580" i="24"/>
  <c r="L580" i="24"/>
  <c r="O579" i="24"/>
  <c r="N579" i="24"/>
  <c r="M579" i="24"/>
  <c r="L579" i="24"/>
  <c r="O578" i="24"/>
  <c r="N578" i="24"/>
  <c r="M578" i="24"/>
  <c r="L578" i="24"/>
  <c r="O577" i="24"/>
  <c r="N577" i="24"/>
  <c r="M577" i="24"/>
  <c r="L577" i="24"/>
  <c r="O576" i="24"/>
  <c r="N576" i="24"/>
  <c r="M576" i="24"/>
  <c r="L576" i="24"/>
  <c r="O575" i="24"/>
  <c r="N575" i="24"/>
  <c r="M575" i="24"/>
  <c r="L575" i="24"/>
  <c r="O574" i="24"/>
  <c r="N574" i="24"/>
  <c r="M574" i="24"/>
  <c r="L574" i="24"/>
  <c r="O573" i="24"/>
  <c r="N573" i="24"/>
  <c r="M573" i="24"/>
  <c r="L573" i="24"/>
  <c r="O572" i="24"/>
  <c r="N572" i="24"/>
  <c r="M572" i="24"/>
  <c r="L572" i="24"/>
  <c r="O571" i="24"/>
  <c r="N571" i="24"/>
  <c r="M571" i="24"/>
  <c r="L571" i="24"/>
  <c r="O570" i="24"/>
  <c r="N570" i="24"/>
  <c r="M570" i="24"/>
  <c r="L570" i="24"/>
  <c r="O569" i="24"/>
  <c r="N569" i="24"/>
  <c r="M569" i="24"/>
  <c r="L569" i="24"/>
  <c r="O568" i="24"/>
  <c r="N568" i="24"/>
  <c r="M568" i="24"/>
  <c r="L568" i="24"/>
  <c r="O567" i="24"/>
  <c r="N567" i="24"/>
  <c r="M567" i="24"/>
  <c r="L567" i="24"/>
  <c r="O566" i="24"/>
  <c r="N566" i="24"/>
  <c r="M566" i="24"/>
  <c r="L566" i="24"/>
  <c r="O565" i="24"/>
  <c r="N565" i="24"/>
  <c r="M565" i="24"/>
  <c r="L565" i="24"/>
  <c r="O564" i="24"/>
  <c r="N564" i="24"/>
  <c r="M564" i="24"/>
  <c r="L564" i="24"/>
  <c r="O563" i="24"/>
  <c r="N563" i="24"/>
  <c r="M563" i="24"/>
  <c r="L563" i="24"/>
  <c r="O562" i="24"/>
  <c r="N562" i="24"/>
  <c r="M562" i="24"/>
  <c r="L562" i="24"/>
  <c r="O561" i="24"/>
  <c r="N561" i="24"/>
  <c r="M561" i="24"/>
  <c r="L561" i="24"/>
  <c r="O560" i="24"/>
  <c r="N560" i="24"/>
  <c r="M560" i="24"/>
  <c r="L560" i="24"/>
  <c r="O559" i="24"/>
  <c r="N559" i="24"/>
  <c r="M559" i="24"/>
  <c r="L559" i="24"/>
  <c r="O558" i="24"/>
  <c r="N558" i="24"/>
  <c r="M558" i="24"/>
  <c r="L558" i="24"/>
  <c r="O557" i="24"/>
  <c r="N557" i="24"/>
  <c r="M557" i="24"/>
  <c r="L557" i="24"/>
  <c r="O556" i="24"/>
  <c r="N556" i="24"/>
  <c r="M556" i="24"/>
  <c r="L556" i="24"/>
  <c r="O555" i="24"/>
  <c r="N555" i="24"/>
  <c r="M555" i="24"/>
  <c r="L555" i="24"/>
  <c r="O554" i="24"/>
  <c r="N554" i="24"/>
  <c r="M554" i="24"/>
  <c r="L554" i="24"/>
  <c r="O553" i="24"/>
  <c r="N553" i="24"/>
  <c r="M553" i="24"/>
  <c r="L553" i="24"/>
  <c r="O552" i="24"/>
  <c r="N552" i="24"/>
  <c r="M552" i="24"/>
  <c r="L552" i="24"/>
  <c r="O551" i="24"/>
  <c r="N551" i="24"/>
  <c r="M551" i="24"/>
  <c r="L551" i="24"/>
  <c r="O550" i="24"/>
  <c r="N550" i="24"/>
  <c r="M550" i="24"/>
  <c r="L550" i="24"/>
  <c r="O549" i="24"/>
  <c r="N549" i="24"/>
  <c r="M549" i="24"/>
  <c r="L549" i="24"/>
  <c r="O548" i="24"/>
  <c r="N548" i="24"/>
  <c r="M548" i="24"/>
  <c r="L548" i="24"/>
  <c r="O547" i="24"/>
  <c r="N547" i="24"/>
  <c r="M547" i="24"/>
  <c r="L547" i="24"/>
  <c r="O546" i="24"/>
  <c r="N546" i="24"/>
  <c r="M546" i="24"/>
  <c r="L546" i="24"/>
  <c r="O545" i="24"/>
  <c r="N545" i="24"/>
  <c r="M545" i="24"/>
  <c r="L545" i="24"/>
  <c r="O544" i="24"/>
  <c r="N544" i="24"/>
  <c r="M544" i="24"/>
  <c r="L544" i="24"/>
  <c r="O543" i="24"/>
  <c r="N543" i="24"/>
  <c r="M543" i="24"/>
  <c r="L543" i="24"/>
  <c r="O542" i="24"/>
  <c r="N542" i="24"/>
  <c r="M542" i="24"/>
  <c r="L542" i="24"/>
  <c r="O541" i="24"/>
  <c r="N541" i="24"/>
  <c r="M541" i="24"/>
  <c r="L541" i="24"/>
  <c r="O540" i="24"/>
  <c r="N540" i="24"/>
  <c r="M540" i="24"/>
  <c r="L540" i="24"/>
  <c r="O539" i="24"/>
  <c r="N539" i="24"/>
  <c r="M539" i="24"/>
  <c r="L539" i="24"/>
  <c r="O538" i="24"/>
  <c r="N538" i="24"/>
  <c r="M538" i="24"/>
  <c r="L538" i="24"/>
  <c r="O537" i="24"/>
  <c r="N537" i="24"/>
  <c r="M537" i="24"/>
  <c r="L537" i="24"/>
  <c r="O536" i="24"/>
  <c r="N536" i="24"/>
  <c r="M536" i="24"/>
  <c r="L536" i="24"/>
  <c r="O535" i="24"/>
  <c r="N535" i="24"/>
  <c r="M535" i="24"/>
  <c r="L535" i="24"/>
  <c r="O534" i="24"/>
  <c r="N534" i="24"/>
  <c r="M534" i="24"/>
  <c r="L534" i="24"/>
  <c r="O533" i="24"/>
  <c r="N533" i="24"/>
  <c r="M533" i="24"/>
  <c r="L533" i="24"/>
  <c r="O532" i="24"/>
  <c r="N532" i="24"/>
  <c r="M532" i="24"/>
  <c r="L532" i="24"/>
  <c r="O531" i="24"/>
  <c r="N531" i="24"/>
  <c r="M531" i="24"/>
  <c r="L531" i="24"/>
  <c r="O530" i="24"/>
  <c r="N530" i="24"/>
  <c r="M530" i="24"/>
  <c r="L530" i="24"/>
  <c r="O529" i="24"/>
  <c r="N529" i="24"/>
  <c r="M529" i="24"/>
  <c r="L529" i="24"/>
  <c r="O528" i="24"/>
  <c r="N528" i="24"/>
  <c r="M528" i="24"/>
  <c r="L528" i="24"/>
  <c r="O527" i="24"/>
  <c r="N527" i="24"/>
  <c r="M527" i="24"/>
  <c r="L527" i="24"/>
  <c r="O526" i="24"/>
  <c r="N526" i="24"/>
  <c r="M526" i="24"/>
  <c r="L526" i="24"/>
  <c r="O525" i="24"/>
  <c r="N525" i="24"/>
  <c r="M525" i="24"/>
  <c r="L525" i="24"/>
  <c r="O524" i="24"/>
  <c r="N524" i="24"/>
  <c r="M524" i="24"/>
  <c r="L524" i="24"/>
  <c r="O523" i="24"/>
  <c r="N523" i="24"/>
  <c r="M523" i="24"/>
  <c r="L523" i="24"/>
  <c r="O522" i="24"/>
  <c r="N522" i="24"/>
  <c r="M522" i="24"/>
  <c r="L522" i="24"/>
  <c r="O521" i="24"/>
  <c r="N521" i="24"/>
  <c r="M521" i="24"/>
  <c r="L521" i="24"/>
  <c r="O520" i="24"/>
  <c r="N520" i="24"/>
  <c r="M520" i="24"/>
  <c r="L520" i="24"/>
  <c r="O519" i="24"/>
  <c r="N519" i="24"/>
  <c r="M519" i="24"/>
  <c r="L519" i="24"/>
  <c r="O518" i="24"/>
  <c r="N518" i="24"/>
  <c r="M518" i="24"/>
  <c r="L518" i="24"/>
  <c r="O517" i="24"/>
  <c r="N517" i="24"/>
  <c r="M517" i="24"/>
  <c r="L517" i="24"/>
  <c r="O516" i="24"/>
  <c r="N516" i="24"/>
  <c r="M516" i="24"/>
  <c r="L516" i="24"/>
  <c r="O515" i="24"/>
  <c r="N515" i="24"/>
  <c r="M515" i="24"/>
  <c r="L515" i="24"/>
  <c r="O514" i="24"/>
  <c r="N514" i="24"/>
  <c r="M514" i="24"/>
  <c r="L514" i="24"/>
  <c r="O513" i="24"/>
  <c r="N513" i="24"/>
  <c r="M513" i="24"/>
  <c r="L513" i="24"/>
  <c r="O512" i="24"/>
  <c r="N512" i="24"/>
  <c r="M512" i="24"/>
  <c r="L512" i="24"/>
  <c r="O511" i="24"/>
  <c r="N511" i="24"/>
  <c r="M511" i="24"/>
  <c r="L511" i="24"/>
  <c r="O510" i="24"/>
  <c r="N510" i="24"/>
  <c r="M510" i="24"/>
  <c r="L510" i="24"/>
  <c r="O509" i="24"/>
  <c r="N509" i="24"/>
  <c r="M509" i="24"/>
  <c r="L509" i="24"/>
  <c r="O508" i="24"/>
  <c r="N508" i="24"/>
  <c r="M508" i="24"/>
  <c r="L508" i="24"/>
  <c r="O507" i="24"/>
  <c r="N507" i="24"/>
  <c r="M507" i="24"/>
  <c r="L507" i="24"/>
  <c r="O506" i="24"/>
  <c r="N506" i="24"/>
  <c r="M506" i="24"/>
  <c r="L506" i="24"/>
  <c r="O505" i="24"/>
  <c r="N505" i="24"/>
  <c r="M505" i="24"/>
  <c r="L505" i="24"/>
  <c r="O504" i="24"/>
  <c r="N504" i="24"/>
  <c r="M504" i="24"/>
  <c r="L504" i="24"/>
  <c r="O503" i="24"/>
  <c r="N503" i="24"/>
  <c r="M503" i="24"/>
  <c r="L503" i="24"/>
  <c r="O502" i="24"/>
  <c r="N502" i="24"/>
  <c r="M502" i="24"/>
  <c r="L502" i="24"/>
  <c r="O501" i="24"/>
  <c r="N501" i="24"/>
  <c r="M501" i="24"/>
  <c r="L501" i="24"/>
  <c r="O500" i="24"/>
  <c r="N500" i="24"/>
  <c r="M500" i="24"/>
  <c r="L500" i="24"/>
  <c r="O499" i="24"/>
  <c r="N499" i="24"/>
  <c r="M499" i="24"/>
  <c r="L499" i="24"/>
  <c r="O498" i="24"/>
  <c r="N498" i="24"/>
  <c r="M498" i="24"/>
  <c r="L498" i="24"/>
  <c r="O497" i="24"/>
  <c r="N497" i="24"/>
  <c r="M497" i="24"/>
  <c r="L497" i="24"/>
  <c r="O496" i="24"/>
  <c r="N496" i="24"/>
  <c r="M496" i="24"/>
  <c r="L496" i="24"/>
  <c r="O495" i="24"/>
  <c r="N495" i="24"/>
  <c r="M495" i="24"/>
  <c r="L495" i="24"/>
  <c r="O494" i="24"/>
  <c r="N494" i="24"/>
  <c r="M494" i="24"/>
  <c r="L494" i="24"/>
  <c r="O493" i="24"/>
  <c r="N493" i="24"/>
  <c r="M493" i="24"/>
  <c r="L493" i="24"/>
  <c r="O492" i="24"/>
  <c r="N492" i="24"/>
  <c r="M492" i="24"/>
  <c r="L492" i="24"/>
  <c r="O491" i="24"/>
  <c r="N491" i="24"/>
  <c r="M491" i="24"/>
  <c r="L491" i="24"/>
  <c r="O490" i="24"/>
  <c r="N490" i="24"/>
  <c r="M490" i="24"/>
  <c r="L490" i="24"/>
  <c r="O489" i="24"/>
  <c r="N489" i="24"/>
  <c r="M489" i="24"/>
  <c r="L489" i="24"/>
  <c r="O488" i="24"/>
  <c r="N488" i="24"/>
  <c r="M488" i="24"/>
  <c r="L488" i="24"/>
  <c r="O487" i="24"/>
  <c r="N487" i="24"/>
  <c r="M487" i="24"/>
  <c r="L487" i="24"/>
  <c r="O486" i="24"/>
  <c r="N486" i="24"/>
  <c r="M486" i="24"/>
  <c r="L486" i="24"/>
  <c r="O485" i="24"/>
  <c r="N485" i="24"/>
  <c r="M485" i="24"/>
  <c r="L485" i="24"/>
  <c r="O484" i="24"/>
  <c r="N484" i="24"/>
  <c r="M484" i="24"/>
  <c r="L484" i="24"/>
  <c r="O483" i="24"/>
  <c r="N483" i="24"/>
  <c r="M483" i="24"/>
  <c r="L483" i="24"/>
  <c r="O482" i="24"/>
  <c r="N482" i="24"/>
  <c r="M482" i="24"/>
  <c r="L482" i="24"/>
  <c r="O481" i="24"/>
  <c r="N481" i="24"/>
  <c r="M481" i="24"/>
  <c r="L481" i="24"/>
  <c r="O480" i="24"/>
  <c r="N480" i="24"/>
  <c r="M480" i="24"/>
  <c r="L480" i="24"/>
  <c r="O479" i="24"/>
  <c r="N479" i="24"/>
  <c r="M479" i="24"/>
  <c r="L479" i="24"/>
  <c r="O478" i="24"/>
  <c r="N478" i="24"/>
  <c r="M478" i="24"/>
  <c r="L478" i="24"/>
  <c r="O477" i="24"/>
  <c r="N477" i="24"/>
  <c r="M477" i="24"/>
  <c r="L477" i="24"/>
  <c r="O476" i="24"/>
  <c r="N476" i="24"/>
  <c r="M476" i="24"/>
  <c r="L476" i="24"/>
  <c r="O475" i="24"/>
  <c r="N475" i="24"/>
  <c r="M475" i="24"/>
  <c r="L475" i="24"/>
  <c r="O474" i="24"/>
  <c r="N474" i="24"/>
  <c r="M474" i="24"/>
  <c r="L474" i="24"/>
  <c r="O473" i="24"/>
  <c r="N473" i="24"/>
  <c r="M473" i="24"/>
  <c r="L473" i="24"/>
  <c r="O472" i="24"/>
  <c r="N472" i="24"/>
  <c r="M472" i="24"/>
  <c r="L472" i="24"/>
  <c r="O471" i="24"/>
  <c r="N471" i="24"/>
  <c r="M471" i="24"/>
  <c r="L471" i="24"/>
  <c r="O470" i="24"/>
  <c r="N470" i="24"/>
  <c r="M470" i="24"/>
  <c r="L470" i="24"/>
  <c r="O469" i="24"/>
  <c r="N469" i="24"/>
  <c r="M469" i="24"/>
  <c r="L469" i="24"/>
  <c r="O468" i="24"/>
  <c r="N468" i="24"/>
  <c r="M468" i="24"/>
  <c r="L468" i="24"/>
  <c r="O467" i="24"/>
  <c r="N467" i="24"/>
  <c r="M467" i="24"/>
  <c r="L467" i="24"/>
  <c r="O466" i="24"/>
  <c r="N466" i="24"/>
  <c r="M466" i="24"/>
  <c r="L466" i="24"/>
  <c r="O465" i="24"/>
  <c r="N465" i="24"/>
  <c r="M465" i="24"/>
  <c r="L465" i="24"/>
  <c r="O464" i="24"/>
  <c r="N464" i="24"/>
  <c r="M464" i="24"/>
  <c r="L464" i="24"/>
  <c r="O463" i="24"/>
  <c r="N463" i="24"/>
  <c r="M463" i="24"/>
  <c r="L463" i="24"/>
  <c r="O462" i="24"/>
  <c r="N462" i="24"/>
  <c r="M462" i="24"/>
  <c r="L462" i="24"/>
  <c r="O461" i="24"/>
  <c r="N461" i="24"/>
  <c r="M461" i="24"/>
  <c r="L461" i="24"/>
  <c r="O460" i="24"/>
  <c r="N460" i="24"/>
  <c r="M460" i="24"/>
  <c r="L460" i="24"/>
  <c r="O459" i="24"/>
  <c r="N459" i="24"/>
  <c r="M459" i="24"/>
  <c r="L459" i="24"/>
  <c r="O458" i="24"/>
  <c r="N458" i="24"/>
  <c r="M458" i="24"/>
  <c r="L458" i="24"/>
  <c r="O457" i="24"/>
  <c r="N457" i="24"/>
  <c r="M457" i="24"/>
  <c r="L457" i="24"/>
  <c r="O456" i="24"/>
  <c r="N456" i="24"/>
  <c r="M456" i="24"/>
  <c r="L456" i="24"/>
  <c r="O455" i="24"/>
  <c r="N455" i="24"/>
  <c r="M455" i="24"/>
  <c r="L455" i="24"/>
  <c r="O454" i="24"/>
  <c r="N454" i="24"/>
  <c r="M454" i="24"/>
  <c r="L454" i="24"/>
  <c r="O453" i="24"/>
  <c r="N453" i="24"/>
  <c r="M453" i="24"/>
  <c r="L453" i="24"/>
  <c r="O452" i="24"/>
  <c r="N452" i="24"/>
  <c r="M452" i="24"/>
  <c r="L452" i="24"/>
  <c r="O451" i="24"/>
  <c r="N451" i="24"/>
  <c r="M451" i="24"/>
  <c r="L451" i="24"/>
  <c r="O450" i="24"/>
  <c r="N450" i="24"/>
  <c r="M450" i="24"/>
  <c r="L450" i="24"/>
  <c r="O449" i="24"/>
  <c r="N449" i="24"/>
  <c r="M449" i="24"/>
  <c r="L449" i="24"/>
  <c r="O448" i="24"/>
  <c r="N448" i="24"/>
  <c r="M448" i="24"/>
  <c r="L448" i="24"/>
  <c r="O447" i="24"/>
  <c r="N447" i="24"/>
  <c r="M447" i="24"/>
  <c r="L447" i="24"/>
  <c r="O446" i="24"/>
  <c r="N446" i="24"/>
  <c r="M446" i="24"/>
  <c r="L446" i="24"/>
  <c r="O445" i="24"/>
  <c r="N445" i="24"/>
  <c r="M445" i="24"/>
  <c r="L445" i="24"/>
  <c r="O444" i="24"/>
  <c r="N444" i="24"/>
  <c r="M444" i="24"/>
  <c r="L444" i="24"/>
  <c r="O443" i="24"/>
  <c r="N443" i="24"/>
  <c r="M443" i="24"/>
  <c r="L443" i="24"/>
  <c r="O442" i="24"/>
  <c r="N442" i="24"/>
  <c r="M442" i="24"/>
  <c r="L442" i="24"/>
  <c r="O441" i="24"/>
  <c r="N441" i="24"/>
  <c r="M441" i="24"/>
  <c r="L441" i="24"/>
  <c r="O440" i="24"/>
  <c r="N440" i="24"/>
  <c r="M440" i="24"/>
  <c r="L440" i="24"/>
  <c r="O439" i="24"/>
  <c r="N439" i="24"/>
  <c r="M439" i="24"/>
  <c r="L439" i="24"/>
  <c r="O438" i="24"/>
  <c r="N438" i="24"/>
  <c r="M438" i="24"/>
  <c r="L438" i="24"/>
  <c r="O437" i="24"/>
  <c r="N437" i="24"/>
  <c r="M437" i="24"/>
  <c r="L437" i="24"/>
  <c r="O436" i="24"/>
  <c r="N436" i="24"/>
  <c r="M436" i="24"/>
  <c r="L436" i="24"/>
  <c r="O435" i="24"/>
  <c r="N435" i="24"/>
  <c r="M435" i="24"/>
  <c r="L435" i="24"/>
  <c r="O434" i="24"/>
  <c r="N434" i="24"/>
  <c r="M434" i="24"/>
  <c r="L434" i="24"/>
  <c r="O433" i="24"/>
  <c r="N433" i="24"/>
  <c r="M433" i="24"/>
  <c r="L433" i="24"/>
  <c r="O432" i="24"/>
  <c r="N432" i="24"/>
  <c r="M432" i="24"/>
  <c r="L432" i="24"/>
  <c r="O431" i="24"/>
  <c r="N431" i="24"/>
  <c r="M431" i="24"/>
  <c r="L431" i="24"/>
  <c r="O430" i="24"/>
  <c r="N430" i="24"/>
  <c r="M430" i="24"/>
  <c r="L430" i="24"/>
  <c r="O429" i="24"/>
  <c r="N429" i="24"/>
  <c r="M429" i="24"/>
  <c r="L429" i="24"/>
  <c r="O428" i="24"/>
  <c r="N428" i="24"/>
  <c r="M428" i="24"/>
  <c r="L428" i="24"/>
  <c r="O427" i="24"/>
  <c r="N427" i="24"/>
  <c r="M427" i="24"/>
  <c r="L427" i="24"/>
  <c r="O426" i="24"/>
  <c r="N426" i="24"/>
  <c r="M426" i="24"/>
  <c r="L426" i="24"/>
  <c r="O425" i="24"/>
  <c r="N425" i="24"/>
  <c r="M425" i="24"/>
  <c r="L425" i="24"/>
  <c r="O424" i="24"/>
  <c r="N424" i="24"/>
  <c r="M424" i="24"/>
  <c r="L424" i="24"/>
  <c r="O423" i="24"/>
  <c r="N423" i="24"/>
  <c r="M423" i="24"/>
  <c r="L423" i="24"/>
  <c r="O422" i="24"/>
  <c r="N422" i="24"/>
  <c r="M422" i="24"/>
  <c r="L422" i="24"/>
  <c r="O421" i="24"/>
  <c r="N421" i="24"/>
  <c r="M421" i="24"/>
  <c r="L421" i="24"/>
  <c r="O420" i="24"/>
  <c r="N420" i="24"/>
  <c r="M420" i="24"/>
  <c r="L420" i="24"/>
  <c r="O419" i="24"/>
  <c r="N419" i="24"/>
  <c r="M419" i="24"/>
  <c r="L419" i="24"/>
  <c r="O418" i="24"/>
  <c r="N418" i="24"/>
  <c r="M418" i="24"/>
  <c r="L418" i="24"/>
  <c r="O417" i="24"/>
  <c r="N417" i="24"/>
  <c r="M417" i="24"/>
  <c r="L417" i="24"/>
  <c r="O416" i="24"/>
  <c r="N416" i="24"/>
  <c r="M416" i="24"/>
  <c r="L416" i="24"/>
  <c r="O415" i="24"/>
  <c r="N415" i="24"/>
  <c r="M415" i="24"/>
  <c r="L415" i="24"/>
  <c r="O414" i="24"/>
  <c r="N414" i="24"/>
  <c r="M414" i="24"/>
  <c r="L414" i="24"/>
  <c r="O413" i="24"/>
  <c r="N413" i="24"/>
  <c r="M413" i="24"/>
  <c r="L413" i="24"/>
  <c r="O412" i="24"/>
  <c r="N412" i="24"/>
  <c r="M412" i="24"/>
  <c r="L412" i="24"/>
  <c r="O411" i="24"/>
  <c r="N411" i="24"/>
  <c r="M411" i="24"/>
  <c r="L411" i="24"/>
  <c r="O410" i="24"/>
  <c r="N410" i="24"/>
  <c r="M410" i="24"/>
  <c r="L410" i="24"/>
  <c r="O409" i="24"/>
  <c r="N409" i="24"/>
  <c r="M409" i="24"/>
  <c r="L409" i="24"/>
  <c r="O408" i="24"/>
  <c r="N408" i="24"/>
  <c r="M408" i="24"/>
  <c r="L408" i="24"/>
  <c r="O407" i="24"/>
  <c r="N407" i="24"/>
  <c r="M407" i="24"/>
  <c r="L407" i="24"/>
  <c r="O406" i="24"/>
  <c r="N406" i="24"/>
  <c r="M406" i="24"/>
  <c r="L406" i="24"/>
  <c r="O405" i="24"/>
  <c r="N405" i="24"/>
  <c r="M405" i="24"/>
  <c r="L405" i="24"/>
  <c r="O404" i="24"/>
  <c r="N404" i="24"/>
  <c r="M404" i="24"/>
  <c r="L404" i="24"/>
  <c r="O403" i="24"/>
  <c r="N403" i="24"/>
  <c r="M403" i="24"/>
  <c r="L403" i="24"/>
  <c r="O402" i="24"/>
  <c r="N402" i="24"/>
  <c r="M402" i="24"/>
  <c r="L402" i="24"/>
  <c r="O401" i="24"/>
  <c r="N401" i="24"/>
  <c r="M401" i="24"/>
  <c r="L401" i="24"/>
  <c r="O400" i="24"/>
  <c r="N400" i="24"/>
  <c r="M400" i="24"/>
  <c r="L400" i="24"/>
  <c r="O399" i="24"/>
  <c r="N399" i="24"/>
  <c r="M399" i="24"/>
  <c r="L399" i="24"/>
  <c r="O398" i="24"/>
  <c r="N398" i="24"/>
  <c r="M398" i="24"/>
  <c r="L398" i="24"/>
  <c r="O397" i="24"/>
  <c r="N397" i="24"/>
  <c r="M397" i="24"/>
  <c r="L397" i="24"/>
  <c r="O396" i="24"/>
  <c r="N396" i="24"/>
  <c r="M396" i="24"/>
  <c r="L396" i="24"/>
  <c r="O395" i="24"/>
  <c r="N395" i="24"/>
  <c r="M395" i="24"/>
  <c r="L395" i="24"/>
  <c r="O394" i="24"/>
  <c r="N394" i="24"/>
  <c r="M394" i="24"/>
  <c r="L394" i="24"/>
  <c r="O393" i="24"/>
  <c r="N393" i="24"/>
  <c r="M393" i="24"/>
  <c r="L393" i="24"/>
  <c r="O392" i="24"/>
  <c r="N392" i="24"/>
  <c r="M392" i="24"/>
  <c r="L392" i="24"/>
  <c r="O391" i="24"/>
  <c r="N391" i="24"/>
  <c r="M391" i="24"/>
  <c r="L391" i="24"/>
  <c r="O390" i="24"/>
  <c r="N390" i="24"/>
  <c r="M390" i="24"/>
  <c r="L390" i="24"/>
  <c r="O389" i="24"/>
  <c r="N389" i="24"/>
  <c r="M389" i="24"/>
  <c r="L389" i="24"/>
  <c r="O388" i="24"/>
  <c r="N388" i="24"/>
  <c r="M388" i="24"/>
  <c r="L388" i="24"/>
  <c r="O387" i="24"/>
  <c r="N387" i="24"/>
  <c r="M387" i="24"/>
  <c r="L387" i="24"/>
  <c r="O386" i="24"/>
  <c r="N386" i="24"/>
  <c r="M386" i="24"/>
  <c r="L386" i="24"/>
  <c r="O385" i="24"/>
  <c r="N385" i="24"/>
  <c r="M385" i="24"/>
  <c r="L385" i="24"/>
  <c r="O384" i="24"/>
  <c r="N384" i="24"/>
  <c r="M384" i="24"/>
  <c r="L384" i="24"/>
  <c r="O383" i="24"/>
  <c r="N383" i="24"/>
  <c r="M383" i="24"/>
  <c r="L383" i="24"/>
  <c r="O382" i="24"/>
  <c r="N382" i="24"/>
  <c r="M382" i="24"/>
  <c r="L382" i="24"/>
  <c r="O381" i="24"/>
  <c r="N381" i="24"/>
  <c r="M381" i="24"/>
  <c r="L381" i="24"/>
  <c r="O380" i="24"/>
  <c r="N380" i="24"/>
  <c r="M380" i="24"/>
  <c r="L380" i="24"/>
  <c r="O379" i="24"/>
  <c r="N379" i="24"/>
  <c r="M379" i="24"/>
  <c r="L379" i="24"/>
  <c r="O378" i="24"/>
  <c r="N378" i="24"/>
  <c r="M378" i="24"/>
  <c r="L378" i="24"/>
  <c r="O377" i="24"/>
  <c r="N377" i="24"/>
  <c r="M377" i="24"/>
  <c r="L377" i="24"/>
  <c r="O376" i="24"/>
  <c r="N376" i="24"/>
  <c r="M376" i="24"/>
  <c r="L376" i="24"/>
  <c r="O375" i="24"/>
  <c r="N375" i="24"/>
  <c r="M375" i="24"/>
  <c r="L375" i="24"/>
  <c r="O374" i="24"/>
  <c r="N374" i="24"/>
  <c r="M374" i="24"/>
  <c r="L374" i="24"/>
  <c r="O373" i="24"/>
  <c r="N373" i="24"/>
  <c r="M373" i="24"/>
  <c r="L373" i="24"/>
  <c r="O372" i="24"/>
  <c r="N372" i="24"/>
  <c r="M372" i="24"/>
  <c r="L372" i="24"/>
  <c r="O371" i="24"/>
  <c r="N371" i="24"/>
  <c r="M371" i="24"/>
  <c r="L371" i="24"/>
  <c r="O370" i="24"/>
  <c r="N370" i="24"/>
  <c r="M370" i="24"/>
  <c r="L370" i="24"/>
  <c r="O369" i="24"/>
  <c r="N369" i="24"/>
  <c r="M369" i="24"/>
  <c r="L369" i="24"/>
  <c r="O368" i="24"/>
  <c r="N368" i="24"/>
  <c r="M368" i="24"/>
  <c r="L368" i="24"/>
  <c r="O367" i="24"/>
  <c r="N367" i="24"/>
  <c r="M367" i="24"/>
  <c r="L367" i="24"/>
  <c r="O366" i="24"/>
  <c r="N366" i="24"/>
  <c r="M366" i="24"/>
  <c r="L366" i="24"/>
  <c r="O365" i="24"/>
  <c r="N365" i="24"/>
  <c r="M365" i="24"/>
  <c r="L365" i="24"/>
  <c r="O364" i="24"/>
  <c r="N364" i="24"/>
  <c r="M364" i="24"/>
  <c r="L364" i="24"/>
  <c r="O363" i="24"/>
  <c r="N363" i="24"/>
  <c r="M363" i="24"/>
  <c r="L363" i="24"/>
  <c r="O362" i="24"/>
  <c r="N362" i="24"/>
  <c r="M362" i="24"/>
  <c r="L362" i="24"/>
  <c r="O361" i="24"/>
  <c r="N361" i="24"/>
  <c r="M361" i="24"/>
  <c r="L361" i="24"/>
  <c r="O360" i="24"/>
  <c r="N360" i="24"/>
  <c r="M360" i="24"/>
  <c r="L360" i="24"/>
  <c r="O359" i="24"/>
  <c r="N359" i="24"/>
  <c r="M359" i="24"/>
  <c r="L359" i="24"/>
  <c r="O358" i="24"/>
  <c r="N358" i="24"/>
  <c r="M358" i="24"/>
  <c r="L358" i="24"/>
  <c r="O357" i="24"/>
  <c r="N357" i="24"/>
  <c r="M357" i="24"/>
  <c r="L357" i="24"/>
  <c r="O356" i="24"/>
  <c r="N356" i="24"/>
  <c r="M356" i="24"/>
  <c r="L356" i="24"/>
  <c r="O355" i="24"/>
  <c r="N355" i="24"/>
  <c r="M355" i="24"/>
  <c r="L355" i="24"/>
  <c r="O354" i="24"/>
  <c r="N354" i="24"/>
  <c r="M354" i="24"/>
  <c r="L354" i="24"/>
  <c r="O353" i="24"/>
  <c r="N353" i="24"/>
  <c r="M353" i="24"/>
  <c r="L353" i="24"/>
  <c r="O352" i="24"/>
  <c r="N352" i="24"/>
  <c r="M352" i="24"/>
  <c r="L352" i="24"/>
  <c r="O351" i="24"/>
  <c r="N351" i="24"/>
  <c r="M351" i="24"/>
  <c r="L351" i="24"/>
  <c r="O350" i="24"/>
  <c r="N350" i="24"/>
  <c r="M350" i="24"/>
  <c r="L350" i="24"/>
  <c r="O349" i="24"/>
  <c r="N349" i="24"/>
  <c r="M349" i="24"/>
  <c r="L349" i="24"/>
  <c r="O348" i="24"/>
  <c r="N348" i="24"/>
  <c r="M348" i="24"/>
  <c r="L348" i="24"/>
  <c r="O347" i="24"/>
  <c r="N347" i="24"/>
  <c r="M347" i="24"/>
  <c r="L347" i="24"/>
  <c r="O346" i="24"/>
  <c r="N346" i="24"/>
  <c r="M346" i="24"/>
  <c r="L346" i="24"/>
  <c r="O345" i="24"/>
  <c r="N345" i="24"/>
  <c r="M345" i="24"/>
  <c r="L345" i="24"/>
  <c r="O344" i="24"/>
  <c r="N344" i="24"/>
  <c r="M344" i="24"/>
  <c r="L344" i="24"/>
  <c r="O343" i="24"/>
  <c r="N343" i="24"/>
  <c r="M343" i="24"/>
  <c r="L343" i="24"/>
  <c r="O342" i="24"/>
  <c r="N342" i="24"/>
  <c r="M342" i="24"/>
  <c r="L342" i="24"/>
  <c r="O341" i="24"/>
  <c r="N341" i="24"/>
  <c r="M341" i="24"/>
  <c r="L341" i="24"/>
  <c r="O340" i="24"/>
  <c r="N340" i="24"/>
  <c r="M340" i="24"/>
  <c r="L340" i="24"/>
  <c r="O339" i="24"/>
  <c r="N339" i="24"/>
  <c r="M339" i="24"/>
  <c r="L339" i="24"/>
  <c r="O338" i="24"/>
  <c r="N338" i="24"/>
  <c r="M338" i="24"/>
  <c r="L338" i="24"/>
  <c r="O337" i="24"/>
  <c r="N337" i="24"/>
  <c r="M337" i="24"/>
  <c r="L337" i="24"/>
  <c r="O336" i="24"/>
  <c r="N336" i="24"/>
  <c r="M336" i="24"/>
  <c r="L336" i="24"/>
  <c r="O335" i="24"/>
  <c r="N335" i="24"/>
  <c r="M335" i="24"/>
  <c r="L335" i="24"/>
  <c r="O334" i="24"/>
  <c r="N334" i="24"/>
  <c r="M334" i="24"/>
  <c r="L334" i="24"/>
  <c r="O333" i="24"/>
  <c r="N333" i="24"/>
  <c r="M333" i="24"/>
  <c r="L333" i="24"/>
  <c r="O332" i="24"/>
  <c r="N332" i="24"/>
  <c r="M332" i="24"/>
  <c r="L332" i="24"/>
  <c r="O331" i="24"/>
  <c r="N331" i="24"/>
  <c r="M331" i="24"/>
  <c r="L331" i="24"/>
  <c r="O330" i="24"/>
  <c r="N330" i="24"/>
  <c r="M330" i="24"/>
  <c r="L330" i="24"/>
  <c r="O329" i="24"/>
  <c r="N329" i="24"/>
  <c r="M329" i="24"/>
  <c r="L329" i="24"/>
  <c r="O328" i="24"/>
  <c r="N328" i="24"/>
  <c r="M328" i="24"/>
  <c r="L328" i="24"/>
  <c r="O327" i="24"/>
  <c r="N327" i="24"/>
  <c r="M327" i="24"/>
  <c r="L327" i="24"/>
  <c r="O326" i="24"/>
  <c r="N326" i="24"/>
  <c r="M326" i="24"/>
  <c r="L326" i="24"/>
  <c r="O325" i="24"/>
  <c r="N325" i="24"/>
  <c r="M325" i="24"/>
  <c r="L325" i="24"/>
  <c r="O324" i="24"/>
  <c r="N324" i="24"/>
  <c r="M324" i="24"/>
  <c r="L324" i="24"/>
  <c r="O323" i="24"/>
  <c r="N323" i="24"/>
  <c r="M323" i="24"/>
  <c r="L323" i="24"/>
  <c r="O322" i="24"/>
  <c r="N322" i="24"/>
  <c r="M322" i="24"/>
  <c r="L322" i="24"/>
  <c r="O321" i="24"/>
  <c r="N321" i="24"/>
  <c r="M321" i="24"/>
  <c r="L321" i="24"/>
  <c r="O320" i="24"/>
  <c r="N320" i="24"/>
  <c r="M320" i="24"/>
  <c r="L320" i="24"/>
  <c r="O319" i="24"/>
  <c r="N319" i="24"/>
  <c r="M319" i="24"/>
  <c r="L319" i="24"/>
  <c r="O318" i="24"/>
  <c r="N318" i="24"/>
  <c r="M318" i="24"/>
  <c r="L318" i="24"/>
  <c r="O317" i="24"/>
  <c r="N317" i="24"/>
  <c r="M317" i="24"/>
  <c r="L317" i="24"/>
  <c r="O316" i="24"/>
  <c r="N316" i="24"/>
  <c r="M316" i="24"/>
  <c r="L316" i="24"/>
  <c r="O315" i="24"/>
  <c r="N315" i="24"/>
  <c r="M315" i="24"/>
  <c r="L315" i="24"/>
  <c r="O314" i="24"/>
  <c r="N314" i="24"/>
  <c r="M314" i="24"/>
  <c r="L314" i="24"/>
  <c r="O313" i="24"/>
  <c r="N313" i="24"/>
  <c r="M313" i="24"/>
  <c r="L313" i="24"/>
  <c r="O312" i="24"/>
  <c r="N312" i="24"/>
  <c r="M312" i="24"/>
  <c r="L312" i="24"/>
  <c r="O311" i="24"/>
  <c r="N311" i="24"/>
  <c r="M311" i="24"/>
  <c r="L311" i="24"/>
  <c r="O310" i="24"/>
  <c r="N310" i="24"/>
  <c r="M310" i="24"/>
  <c r="L310" i="24"/>
  <c r="O309" i="24"/>
  <c r="N309" i="24"/>
  <c r="M309" i="24"/>
  <c r="L309" i="24"/>
  <c r="O308" i="24"/>
  <c r="N308" i="24"/>
  <c r="M308" i="24"/>
  <c r="L308" i="24"/>
  <c r="O307" i="24"/>
  <c r="N307" i="24"/>
  <c r="M307" i="24"/>
  <c r="L307" i="24"/>
  <c r="O306" i="24"/>
  <c r="N306" i="24"/>
  <c r="M306" i="24"/>
  <c r="L306" i="24"/>
  <c r="O305" i="24"/>
  <c r="N305" i="24"/>
  <c r="M305" i="24"/>
  <c r="L305" i="24"/>
  <c r="O304" i="24"/>
  <c r="N304" i="24"/>
  <c r="M304" i="24"/>
  <c r="L304" i="24"/>
  <c r="O303" i="24"/>
  <c r="N303" i="24"/>
  <c r="M303" i="24"/>
  <c r="L303" i="24"/>
  <c r="O302" i="24"/>
  <c r="N302" i="24"/>
  <c r="M302" i="24"/>
  <c r="L302" i="24"/>
  <c r="O301" i="24"/>
  <c r="N301" i="24"/>
  <c r="M301" i="24"/>
  <c r="L301" i="24"/>
  <c r="O300" i="24"/>
  <c r="N300" i="24"/>
  <c r="M300" i="24"/>
  <c r="L300" i="24"/>
  <c r="O299" i="24"/>
  <c r="N299" i="24"/>
  <c r="M299" i="24"/>
  <c r="L299" i="24"/>
  <c r="O298" i="24"/>
  <c r="N298" i="24"/>
  <c r="M298" i="24"/>
  <c r="L298" i="24"/>
  <c r="O297" i="24"/>
  <c r="N297" i="24"/>
  <c r="M297" i="24"/>
  <c r="L297" i="24"/>
  <c r="O296" i="24"/>
  <c r="N296" i="24"/>
  <c r="M296" i="24"/>
  <c r="L296" i="24"/>
  <c r="O295" i="24"/>
  <c r="N295" i="24"/>
  <c r="M295" i="24"/>
  <c r="L295" i="24"/>
  <c r="O294" i="24"/>
  <c r="N294" i="24"/>
  <c r="M294" i="24"/>
  <c r="L294" i="24"/>
  <c r="O293" i="24"/>
  <c r="N293" i="24"/>
  <c r="M293" i="24"/>
  <c r="L293" i="24"/>
  <c r="O292" i="24"/>
  <c r="N292" i="24"/>
  <c r="M292" i="24"/>
  <c r="L292" i="24"/>
  <c r="O291" i="24"/>
  <c r="N291" i="24"/>
  <c r="M291" i="24"/>
  <c r="L291" i="24"/>
  <c r="O290" i="24"/>
  <c r="N290" i="24"/>
  <c r="M290" i="24"/>
  <c r="L290" i="24"/>
  <c r="O289" i="24"/>
  <c r="N289" i="24"/>
  <c r="M289" i="24"/>
  <c r="L289" i="24"/>
  <c r="O288" i="24"/>
  <c r="N288" i="24"/>
  <c r="M288" i="24"/>
  <c r="L288" i="24"/>
  <c r="O287" i="24"/>
  <c r="N287" i="24"/>
  <c r="M287" i="24"/>
  <c r="L287" i="24"/>
  <c r="O286" i="24"/>
  <c r="N286" i="24"/>
  <c r="M286" i="24"/>
  <c r="L286" i="24"/>
  <c r="O285" i="24"/>
  <c r="N285" i="24"/>
  <c r="M285" i="24"/>
  <c r="L285" i="24"/>
  <c r="O284" i="24"/>
  <c r="N284" i="24"/>
  <c r="M284" i="24"/>
  <c r="L284" i="24"/>
  <c r="O283" i="24"/>
  <c r="N283" i="24"/>
  <c r="M283" i="24"/>
  <c r="L283" i="24"/>
  <c r="O282" i="24"/>
  <c r="N282" i="24"/>
  <c r="M282" i="24"/>
  <c r="L282" i="24"/>
  <c r="O281" i="24"/>
  <c r="N281" i="24"/>
  <c r="M281" i="24"/>
  <c r="L281" i="24"/>
  <c r="O280" i="24"/>
  <c r="N280" i="24"/>
  <c r="M280" i="24"/>
  <c r="L280" i="24"/>
  <c r="O279" i="24"/>
  <c r="N279" i="24"/>
  <c r="M279" i="24"/>
  <c r="L279" i="24"/>
  <c r="O278" i="24"/>
  <c r="N278" i="24"/>
  <c r="M278" i="24"/>
  <c r="L278" i="24"/>
  <c r="O277" i="24"/>
  <c r="N277" i="24"/>
  <c r="M277" i="24"/>
  <c r="L277" i="24"/>
  <c r="O276" i="24"/>
  <c r="N276" i="24"/>
  <c r="M276" i="24"/>
  <c r="L276" i="24"/>
  <c r="O275" i="24"/>
  <c r="N275" i="24"/>
  <c r="M275" i="24"/>
  <c r="L275" i="24"/>
  <c r="O274" i="24"/>
  <c r="N274" i="24"/>
  <c r="M274" i="24"/>
  <c r="L274" i="24"/>
  <c r="O273" i="24"/>
  <c r="N273" i="24"/>
  <c r="M273" i="24"/>
  <c r="L273" i="24"/>
  <c r="O272" i="24"/>
  <c r="N272" i="24"/>
  <c r="M272" i="24"/>
  <c r="L272" i="24"/>
  <c r="O271" i="24"/>
  <c r="N271" i="24"/>
  <c r="M271" i="24"/>
  <c r="L271" i="24"/>
  <c r="O270" i="24"/>
  <c r="N270" i="24"/>
  <c r="M270" i="24"/>
  <c r="L270" i="24"/>
  <c r="O269" i="24"/>
  <c r="N269" i="24"/>
  <c r="M269" i="24"/>
  <c r="L269" i="24"/>
  <c r="O268" i="24"/>
  <c r="N268" i="24"/>
  <c r="M268" i="24"/>
  <c r="L268" i="24"/>
  <c r="O267" i="24"/>
  <c r="N267" i="24"/>
  <c r="M267" i="24"/>
  <c r="L267" i="24"/>
  <c r="O266" i="24"/>
  <c r="N266" i="24"/>
  <c r="M266" i="24"/>
  <c r="L266" i="24"/>
  <c r="O265" i="24"/>
  <c r="N265" i="24"/>
  <c r="M265" i="24"/>
  <c r="L265" i="24"/>
  <c r="O264" i="24"/>
  <c r="N264" i="24"/>
  <c r="M264" i="24"/>
  <c r="L264" i="24"/>
  <c r="O263" i="24"/>
  <c r="N263" i="24"/>
  <c r="M263" i="24"/>
  <c r="L263" i="24"/>
  <c r="O262" i="24"/>
  <c r="N262" i="24"/>
  <c r="M262" i="24"/>
  <c r="L262" i="24"/>
  <c r="O261" i="24"/>
  <c r="N261" i="24"/>
  <c r="M261" i="24"/>
  <c r="L261" i="24"/>
  <c r="O260" i="24"/>
  <c r="N260" i="24"/>
  <c r="M260" i="24"/>
  <c r="L260" i="24"/>
  <c r="O259" i="24"/>
  <c r="N259" i="24"/>
  <c r="M259" i="24"/>
  <c r="L259" i="24"/>
  <c r="O258" i="24"/>
  <c r="N258" i="24"/>
  <c r="M258" i="24"/>
  <c r="L258" i="24"/>
  <c r="O257" i="24"/>
  <c r="N257" i="24"/>
  <c r="M257" i="24"/>
  <c r="L257" i="24"/>
  <c r="O256" i="24"/>
  <c r="N256" i="24"/>
  <c r="M256" i="24"/>
  <c r="L256" i="24"/>
  <c r="O255" i="24"/>
  <c r="N255" i="24"/>
  <c r="M255" i="24"/>
  <c r="L255" i="24"/>
  <c r="O254" i="24"/>
  <c r="N254" i="24"/>
  <c r="M254" i="24"/>
  <c r="L254" i="24"/>
  <c r="O253" i="24"/>
  <c r="N253" i="24"/>
  <c r="M253" i="24"/>
  <c r="L253" i="24"/>
  <c r="O252" i="24"/>
  <c r="N252" i="24"/>
  <c r="M252" i="24"/>
  <c r="L252" i="24"/>
  <c r="O251" i="24"/>
  <c r="N251" i="24"/>
  <c r="M251" i="24"/>
  <c r="L251" i="24"/>
  <c r="O250" i="24"/>
  <c r="N250" i="24"/>
  <c r="M250" i="24"/>
  <c r="L250" i="24"/>
  <c r="O249" i="24"/>
  <c r="N249" i="24"/>
  <c r="M249" i="24"/>
  <c r="L249" i="24"/>
  <c r="O248" i="24"/>
  <c r="N248" i="24"/>
  <c r="M248" i="24"/>
  <c r="L248" i="24"/>
  <c r="O247" i="24"/>
  <c r="N247" i="24"/>
  <c r="M247" i="24"/>
  <c r="L247" i="24"/>
  <c r="O246" i="24"/>
  <c r="N246" i="24"/>
  <c r="M246" i="24"/>
  <c r="L246" i="24"/>
  <c r="O245" i="24"/>
  <c r="N245" i="24"/>
  <c r="M245" i="24"/>
  <c r="L245" i="24"/>
  <c r="O244" i="24"/>
  <c r="N244" i="24"/>
  <c r="M244" i="24"/>
  <c r="L244" i="24"/>
  <c r="O243" i="24"/>
  <c r="N243" i="24"/>
  <c r="M243" i="24"/>
  <c r="L243" i="24"/>
  <c r="O242" i="24"/>
  <c r="N242" i="24"/>
  <c r="M242" i="24"/>
  <c r="L242" i="24"/>
  <c r="O241" i="24"/>
  <c r="N241" i="24"/>
  <c r="M241" i="24"/>
  <c r="L241" i="24"/>
  <c r="O240" i="24"/>
  <c r="N240" i="24"/>
  <c r="M240" i="24"/>
  <c r="L240" i="24"/>
  <c r="O239" i="24"/>
  <c r="N239" i="24"/>
  <c r="M239" i="24"/>
  <c r="L239" i="24"/>
  <c r="O238" i="24"/>
  <c r="N238" i="24"/>
  <c r="M238" i="24"/>
  <c r="L238" i="24"/>
  <c r="O237" i="24"/>
  <c r="N237" i="24"/>
  <c r="M237" i="24"/>
  <c r="L237" i="24"/>
  <c r="O236" i="24"/>
  <c r="N236" i="24"/>
  <c r="M236" i="24"/>
  <c r="L236" i="24"/>
  <c r="O235" i="24"/>
  <c r="N235" i="24"/>
  <c r="M235" i="24"/>
  <c r="L235" i="24"/>
  <c r="O234" i="24"/>
  <c r="N234" i="24"/>
  <c r="M234" i="24"/>
  <c r="L234" i="24"/>
  <c r="O233" i="24"/>
  <c r="N233" i="24"/>
  <c r="M233" i="24"/>
  <c r="L233" i="24"/>
  <c r="O232" i="24"/>
  <c r="N232" i="24"/>
  <c r="M232" i="24"/>
  <c r="L232" i="24"/>
  <c r="O231" i="24"/>
  <c r="N231" i="24"/>
  <c r="M231" i="24"/>
  <c r="L231" i="24"/>
  <c r="O230" i="24"/>
  <c r="N230" i="24"/>
  <c r="M230" i="24"/>
  <c r="L230" i="24"/>
  <c r="O229" i="24"/>
  <c r="N229" i="24"/>
  <c r="M229" i="24"/>
  <c r="L229" i="24"/>
  <c r="O228" i="24"/>
  <c r="N228" i="24"/>
  <c r="M228" i="24"/>
  <c r="L228" i="24"/>
  <c r="O227" i="24"/>
  <c r="N227" i="24"/>
  <c r="M227" i="24"/>
  <c r="L227" i="24"/>
  <c r="O226" i="24"/>
  <c r="N226" i="24"/>
  <c r="M226" i="24"/>
  <c r="L226" i="24"/>
  <c r="O225" i="24"/>
  <c r="N225" i="24"/>
  <c r="M225" i="24"/>
  <c r="L225" i="24"/>
  <c r="O224" i="24"/>
  <c r="N224" i="24"/>
  <c r="M224" i="24"/>
  <c r="L224" i="24"/>
  <c r="O223" i="24"/>
  <c r="N223" i="24"/>
  <c r="M223" i="24"/>
  <c r="L223" i="24"/>
  <c r="O222" i="24"/>
  <c r="N222" i="24"/>
  <c r="M222" i="24"/>
  <c r="L222" i="24"/>
  <c r="O221" i="24"/>
  <c r="N221" i="24"/>
  <c r="M221" i="24"/>
  <c r="L221" i="24"/>
  <c r="O220" i="24"/>
  <c r="N220" i="24"/>
  <c r="M220" i="24"/>
  <c r="L220" i="24"/>
  <c r="O219" i="24"/>
  <c r="N219" i="24"/>
  <c r="M219" i="24"/>
  <c r="L219" i="24"/>
  <c r="O218" i="24"/>
  <c r="N218" i="24"/>
  <c r="M218" i="24"/>
  <c r="L218" i="24"/>
  <c r="O217" i="24"/>
  <c r="N217" i="24"/>
  <c r="M217" i="24"/>
  <c r="L217" i="24"/>
  <c r="O216" i="24"/>
  <c r="N216" i="24"/>
  <c r="M216" i="24"/>
  <c r="L216" i="24"/>
  <c r="O215" i="24"/>
  <c r="N215" i="24"/>
  <c r="M215" i="24"/>
  <c r="L215" i="24"/>
  <c r="O214" i="24"/>
  <c r="N214" i="24"/>
  <c r="M214" i="24"/>
  <c r="L214" i="24"/>
  <c r="O213" i="24"/>
  <c r="N213" i="24"/>
  <c r="M213" i="24"/>
  <c r="L213" i="24"/>
  <c r="O212" i="24"/>
  <c r="N212" i="24"/>
  <c r="M212" i="24"/>
  <c r="L212" i="24"/>
  <c r="O211" i="24"/>
  <c r="N211" i="24"/>
  <c r="M211" i="24"/>
  <c r="L211" i="24"/>
  <c r="O210" i="24"/>
  <c r="N210" i="24"/>
  <c r="M210" i="24"/>
  <c r="L210" i="24"/>
  <c r="O209" i="24"/>
  <c r="N209" i="24"/>
  <c r="M209" i="24"/>
  <c r="L209" i="24"/>
  <c r="O208" i="24"/>
  <c r="N208" i="24"/>
  <c r="M208" i="24"/>
  <c r="L208" i="24"/>
  <c r="O207" i="24"/>
  <c r="N207" i="24"/>
  <c r="M207" i="24"/>
  <c r="L207" i="24"/>
  <c r="O206" i="24"/>
  <c r="N206" i="24"/>
  <c r="M206" i="24"/>
  <c r="L206" i="24"/>
  <c r="O205" i="24"/>
  <c r="N205" i="24"/>
  <c r="M205" i="24"/>
  <c r="L205" i="24"/>
  <c r="O204" i="24"/>
  <c r="N204" i="24"/>
  <c r="M204" i="24"/>
  <c r="L204" i="24"/>
  <c r="O203" i="24"/>
  <c r="N203" i="24"/>
  <c r="M203" i="24"/>
  <c r="L203" i="24"/>
  <c r="O202" i="24"/>
  <c r="N202" i="24"/>
  <c r="M202" i="24"/>
  <c r="L202" i="24"/>
  <c r="O201" i="24"/>
  <c r="N201" i="24"/>
  <c r="M201" i="24"/>
  <c r="L201" i="24"/>
  <c r="O200" i="24"/>
  <c r="N200" i="24"/>
  <c r="M200" i="24"/>
  <c r="L200" i="24"/>
  <c r="O199" i="24"/>
  <c r="N199" i="24"/>
  <c r="M199" i="24"/>
  <c r="L199" i="24"/>
  <c r="O198" i="24"/>
  <c r="N198" i="24"/>
  <c r="M198" i="24"/>
  <c r="L198" i="24"/>
  <c r="O197" i="24"/>
  <c r="N197" i="24"/>
  <c r="M197" i="24"/>
  <c r="L197" i="24"/>
  <c r="O196" i="24"/>
  <c r="N196" i="24"/>
  <c r="M196" i="24"/>
  <c r="L196" i="24"/>
  <c r="O195" i="24"/>
  <c r="N195" i="24"/>
  <c r="M195" i="24"/>
  <c r="L195" i="24"/>
  <c r="O194" i="24"/>
  <c r="N194" i="24"/>
  <c r="M194" i="24"/>
  <c r="L194" i="24"/>
  <c r="O193" i="24"/>
  <c r="N193" i="24"/>
  <c r="M193" i="24"/>
  <c r="L193" i="24"/>
  <c r="O192" i="24"/>
  <c r="N192" i="24"/>
  <c r="M192" i="24"/>
  <c r="L192" i="24"/>
  <c r="O191" i="24"/>
  <c r="N191" i="24"/>
  <c r="M191" i="24"/>
  <c r="L191" i="24"/>
  <c r="O190" i="24"/>
  <c r="N190" i="24"/>
  <c r="M190" i="24"/>
  <c r="L190" i="24"/>
  <c r="O189" i="24"/>
  <c r="N189" i="24"/>
  <c r="M189" i="24"/>
  <c r="L189" i="24"/>
  <c r="O188" i="24"/>
  <c r="N188" i="24"/>
  <c r="M188" i="24"/>
  <c r="L188" i="24"/>
  <c r="O187" i="24"/>
  <c r="N187" i="24"/>
  <c r="M187" i="24"/>
  <c r="L187" i="24"/>
  <c r="O186" i="24"/>
  <c r="N186" i="24"/>
  <c r="M186" i="24"/>
  <c r="L186" i="24"/>
  <c r="O185" i="24"/>
  <c r="N185" i="24"/>
  <c r="M185" i="24"/>
  <c r="L185" i="24"/>
  <c r="O184" i="24"/>
  <c r="N184" i="24"/>
  <c r="M184" i="24"/>
  <c r="L184" i="24"/>
  <c r="O183" i="24"/>
  <c r="N183" i="24"/>
  <c r="M183" i="24"/>
  <c r="L183" i="24"/>
  <c r="O182" i="24"/>
  <c r="N182" i="24"/>
  <c r="M182" i="24"/>
  <c r="L182" i="24"/>
  <c r="O181" i="24"/>
  <c r="N181" i="24"/>
  <c r="M181" i="24"/>
  <c r="L181" i="24"/>
  <c r="O180" i="24"/>
  <c r="N180" i="24"/>
  <c r="M180" i="24"/>
  <c r="L180" i="24"/>
  <c r="O179" i="24"/>
  <c r="N179" i="24"/>
  <c r="M179" i="24"/>
  <c r="L179" i="24"/>
  <c r="O178" i="24"/>
  <c r="N178" i="24"/>
  <c r="M178" i="24"/>
  <c r="L178" i="24"/>
  <c r="O177" i="24"/>
  <c r="N177" i="24"/>
  <c r="M177" i="24"/>
  <c r="L177" i="24"/>
  <c r="O176" i="24"/>
  <c r="N176" i="24"/>
  <c r="M176" i="24"/>
  <c r="L176" i="24"/>
  <c r="O175" i="24"/>
  <c r="N175" i="24"/>
  <c r="M175" i="24"/>
  <c r="L175" i="24"/>
  <c r="O174" i="24"/>
  <c r="N174" i="24"/>
  <c r="M174" i="24"/>
  <c r="L174" i="24"/>
  <c r="O173" i="24"/>
  <c r="N173" i="24"/>
  <c r="M173" i="24"/>
  <c r="L173" i="24"/>
  <c r="O172" i="24"/>
  <c r="N172" i="24"/>
  <c r="M172" i="24"/>
  <c r="L172" i="24"/>
  <c r="O171" i="24"/>
  <c r="N171" i="24"/>
  <c r="M171" i="24"/>
  <c r="L171" i="24"/>
  <c r="O170" i="24"/>
  <c r="N170" i="24"/>
  <c r="M170" i="24"/>
  <c r="L170" i="24"/>
  <c r="O169" i="24"/>
  <c r="N169" i="24"/>
  <c r="M169" i="24"/>
  <c r="L169" i="24"/>
  <c r="O168" i="24"/>
  <c r="N168" i="24"/>
  <c r="M168" i="24"/>
  <c r="L168" i="24"/>
  <c r="O167" i="24"/>
  <c r="N167" i="24"/>
  <c r="M167" i="24"/>
  <c r="L167" i="24"/>
  <c r="O166" i="24"/>
  <c r="N166" i="24"/>
  <c r="M166" i="24"/>
  <c r="L166" i="24"/>
  <c r="O165" i="24"/>
  <c r="N165" i="24"/>
  <c r="M165" i="24"/>
  <c r="L165" i="24"/>
  <c r="O164" i="24"/>
  <c r="N164" i="24"/>
  <c r="M164" i="24"/>
  <c r="L164" i="24"/>
  <c r="O163" i="24"/>
  <c r="N163" i="24"/>
  <c r="M163" i="24"/>
  <c r="L163" i="24"/>
  <c r="O162" i="24"/>
  <c r="N162" i="24"/>
  <c r="M162" i="24"/>
  <c r="L162" i="24"/>
  <c r="O161" i="24"/>
  <c r="N161" i="24"/>
  <c r="M161" i="24"/>
  <c r="L161" i="24"/>
  <c r="O160" i="24"/>
  <c r="N160" i="24"/>
  <c r="M160" i="24"/>
  <c r="L160" i="24"/>
  <c r="O159" i="24"/>
  <c r="N159" i="24"/>
  <c r="M159" i="24"/>
  <c r="L159" i="24"/>
  <c r="O158" i="24"/>
  <c r="N158" i="24"/>
  <c r="M158" i="24"/>
  <c r="L158" i="24"/>
  <c r="O157" i="24"/>
  <c r="N157" i="24"/>
  <c r="M157" i="24"/>
  <c r="L157" i="24"/>
  <c r="O156" i="24"/>
  <c r="N156" i="24"/>
  <c r="M156" i="24"/>
  <c r="L156" i="24"/>
  <c r="O155" i="24"/>
  <c r="N155" i="24"/>
  <c r="M155" i="24"/>
  <c r="L155" i="24"/>
  <c r="O154" i="24"/>
  <c r="N154" i="24"/>
  <c r="M154" i="24"/>
  <c r="L154" i="24"/>
  <c r="O153" i="24"/>
  <c r="N153" i="24"/>
  <c r="M153" i="24"/>
  <c r="L153" i="24"/>
  <c r="O152" i="24"/>
  <c r="N152" i="24"/>
  <c r="M152" i="24"/>
  <c r="L152" i="24"/>
  <c r="O151" i="24"/>
  <c r="N151" i="24"/>
  <c r="M151" i="24"/>
  <c r="L151" i="24"/>
  <c r="O150" i="24"/>
  <c r="N150" i="24"/>
  <c r="M150" i="24"/>
  <c r="L150" i="24"/>
  <c r="O149" i="24"/>
  <c r="N149" i="24"/>
  <c r="M149" i="24"/>
  <c r="L149" i="24"/>
  <c r="O148" i="24"/>
  <c r="N148" i="24"/>
  <c r="M148" i="24"/>
  <c r="L148" i="24"/>
  <c r="O147" i="24"/>
  <c r="N147" i="24"/>
  <c r="M147" i="24"/>
  <c r="L147" i="24"/>
  <c r="O146" i="24"/>
  <c r="N146" i="24"/>
  <c r="M146" i="24"/>
  <c r="L146" i="24"/>
  <c r="O145" i="24"/>
  <c r="N145" i="24"/>
  <c r="M145" i="24"/>
  <c r="L145" i="24"/>
  <c r="O144" i="24"/>
  <c r="N144" i="24"/>
  <c r="M144" i="24"/>
  <c r="L144" i="24"/>
  <c r="O143" i="24"/>
  <c r="N143" i="24"/>
  <c r="M143" i="24"/>
  <c r="L143" i="24"/>
  <c r="O142" i="24"/>
  <c r="N142" i="24"/>
  <c r="M142" i="24"/>
  <c r="L142" i="24"/>
  <c r="O141" i="24"/>
  <c r="N141" i="24"/>
  <c r="M141" i="24"/>
  <c r="L141" i="24"/>
  <c r="O140" i="24"/>
  <c r="N140" i="24"/>
  <c r="M140" i="24"/>
  <c r="L140" i="24"/>
  <c r="O139" i="24"/>
  <c r="N139" i="24"/>
  <c r="M139" i="24"/>
  <c r="L139" i="24"/>
  <c r="O138" i="24"/>
  <c r="N138" i="24"/>
  <c r="M138" i="24"/>
  <c r="L138" i="24"/>
  <c r="O137" i="24"/>
  <c r="N137" i="24"/>
  <c r="M137" i="24"/>
  <c r="L137" i="24"/>
  <c r="O136" i="24"/>
  <c r="N136" i="24"/>
  <c r="M136" i="24"/>
  <c r="L136" i="24"/>
  <c r="O135" i="24"/>
  <c r="N135" i="24"/>
  <c r="M135" i="24"/>
  <c r="L135" i="24"/>
  <c r="O134" i="24"/>
  <c r="N134" i="24"/>
  <c r="M134" i="24"/>
  <c r="L134" i="24"/>
  <c r="O133" i="24"/>
  <c r="N133" i="24"/>
  <c r="M133" i="24"/>
  <c r="L133" i="24"/>
  <c r="O132" i="24"/>
  <c r="N132" i="24"/>
  <c r="M132" i="24"/>
  <c r="L132" i="24"/>
  <c r="O131" i="24"/>
  <c r="N131" i="24"/>
  <c r="M131" i="24"/>
  <c r="L131" i="24"/>
  <c r="O130" i="24"/>
  <c r="N130" i="24"/>
  <c r="M130" i="24"/>
  <c r="L130" i="24"/>
  <c r="O129" i="24"/>
  <c r="N129" i="24"/>
  <c r="M129" i="24"/>
  <c r="L129" i="24"/>
  <c r="O128" i="24"/>
  <c r="N128" i="24"/>
  <c r="M128" i="24"/>
  <c r="L128" i="24"/>
  <c r="O127" i="24"/>
  <c r="N127" i="24"/>
  <c r="M127" i="24"/>
  <c r="L127" i="24"/>
  <c r="O126" i="24"/>
  <c r="N126" i="24"/>
  <c r="M126" i="24"/>
  <c r="L126" i="24"/>
  <c r="O125" i="24"/>
  <c r="N125" i="24"/>
  <c r="M125" i="24"/>
  <c r="L125" i="24"/>
  <c r="O124" i="24"/>
  <c r="N124" i="24"/>
  <c r="M124" i="24"/>
  <c r="L124" i="24"/>
  <c r="O123" i="24"/>
  <c r="N123" i="24"/>
  <c r="M123" i="24"/>
  <c r="L123" i="24"/>
  <c r="O122" i="24"/>
  <c r="N122" i="24"/>
  <c r="M122" i="24"/>
  <c r="L122" i="24"/>
  <c r="O121" i="24"/>
  <c r="N121" i="24"/>
  <c r="M121" i="24"/>
  <c r="L121" i="24"/>
  <c r="O120" i="24"/>
  <c r="N120" i="24"/>
  <c r="M120" i="24"/>
  <c r="L120" i="24"/>
  <c r="O119" i="24"/>
  <c r="N119" i="24"/>
  <c r="M119" i="24"/>
  <c r="L119" i="24"/>
  <c r="O118" i="24"/>
  <c r="N118" i="24"/>
  <c r="M118" i="24"/>
  <c r="L118" i="24"/>
  <c r="O117" i="24"/>
  <c r="N117" i="24"/>
  <c r="M117" i="24"/>
  <c r="L117" i="24"/>
  <c r="O116" i="24"/>
  <c r="N116" i="24"/>
  <c r="M116" i="24"/>
  <c r="L116" i="24"/>
  <c r="O115" i="24"/>
  <c r="N115" i="24"/>
  <c r="M115" i="24"/>
  <c r="L115" i="24"/>
  <c r="O114" i="24"/>
  <c r="N114" i="24"/>
  <c r="M114" i="24"/>
  <c r="L114" i="24"/>
  <c r="O113" i="24"/>
  <c r="N113" i="24"/>
  <c r="M113" i="24"/>
  <c r="L113" i="24"/>
  <c r="O112" i="24"/>
  <c r="N112" i="24"/>
  <c r="M112" i="24"/>
  <c r="L112" i="24"/>
  <c r="O111" i="24"/>
  <c r="N111" i="24"/>
  <c r="M111" i="24"/>
  <c r="L111" i="24"/>
  <c r="O110" i="24"/>
  <c r="N110" i="24"/>
  <c r="M110" i="24"/>
  <c r="L110" i="24"/>
  <c r="O109" i="24"/>
  <c r="N109" i="24"/>
  <c r="M109" i="24"/>
  <c r="L109" i="24"/>
  <c r="O108" i="24"/>
  <c r="N108" i="24"/>
  <c r="M108" i="24"/>
  <c r="L108" i="24"/>
  <c r="O107" i="24"/>
  <c r="N107" i="24"/>
  <c r="M107" i="24"/>
  <c r="L107" i="24"/>
  <c r="O106" i="24"/>
  <c r="N106" i="24"/>
  <c r="M106" i="24"/>
  <c r="L106" i="24"/>
  <c r="O105" i="24"/>
  <c r="N105" i="24"/>
  <c r="M105" i="24"/>
  <c r="L105" i="24"/>
  <c r="O104" i="24"/>
  <c r="N104" i="24"/>
  <c r="M104" i="24"/>
  <c r="L104" i="24"/>
  <c r="O103" i="24"/>
  <c r="N103" i="24"/>
  <c r="M103" i="24"/>
  <c r="L103" i="24"/>
  <c r="O102" i="24"/>
  <c r="N102" i="24"/>
  <c r="M102" i="24"/>
  <c r="L102" i="24"/>
  <c r="O101" i="24"/>
  <c r="N101" i="24"/>
  <c r="M101" i="24"/>
  <c r="L101" i="24"/>
  <c r="O100" i="24"/>
  <c r="N100" i="24"/>
  <c r="M100" i="24"/>
  <c r="L100" i="24"/>
  <c r="O99" i="24"/>
  <c r="N99" i="24"/>
  <c r="M99" i="24"/>
  <c r="L99" i="24"/>
  <c r="O98" i="24"/>
  <c r="N98" i="24"/>
  <c r="M98" i="24"/>
  <c r="L98" i="24"/>
  <c r="O97" i="24"/>
  <c r="N97" i="24"/>
  <c r="M97" i="24"/>
  <c r="L97" i="24"/>
  <c r="O96" i="24"/>
  <c r="N96" i="24"/>
  <c r="M96" i="24"/>
  <c r="L96" i="24"/>
  <c r="O95" i="24"/>
  <c r="N95" i="24"/>
  <c r="M95" i="24"/>
  <c r="L95" i="24"/>
  <c r="O94" i="24"/>
  <c r="N94" i="24"/>
  <c r="M94" i="24"/>
  <c r="L94" i="24"/>
  <c r="O93" i="24"/>
  <c r="N93" i="24"/>
  <c r="M93" i="24"/>
  <c r="L93" i="24"/>
  <c r="O92" i="24"/>
  <c r="N92" i="24"/>
  <c r="M92" i="24"/>
  <c r="L92" i="24"/>
  <c r="O91" i="24"/>
  <c r="N91" i="24"/>
  <c r="M91" i="24"/>
  <c r="L91" i="24"/>
  <c r="O90" i="24"/>
  <c r="N90" i="24"/>
  <c r="M90" i="24"/>
  <c r="L90" i="24"/>
  <c r="O89" i="24"/>
  <c r="N89" i="24"/>
  <c r="M89" i="24"/>
  <c r="L89" i="24"/>
  <c r="O88" i="24"/>
  <c r="N88" i="24"/>
  <c r="M88" i="24"/>
  <c r="L88" i="24"/>
  <c r="O87" i="24"/>
  <c r="N87" i="24"/>
  <c r="M87" i="24"/>
  <c r="L87" i="24"/>
  <c r="O86" i="24"/>
  <c r="N86" i="24"/>
  <c r="M86" i="24"/>
  <c r="L86" i="24"/>
  <c r="O85" i="24"/>
  <c r="N85" i="24"/>
  <c r="M85" i="24"/>
  <c r="L85" i="24"/>
  <c r="O84" i="24"/>
  <c r="N84" i="24"/>
  <c r="M84" i="24"/>
  <c r="L84" i="24"/>
  <c r="O83" i="24"/>
  <c r="N83" i="24"/>
  <c r="M83" i="24"/>
  <c r="L83" i="24"/>
  <c r="O82" i="24"/>
  <c r="N82" i="24"/>
  <c r="M82" i="24"/>
  <c r="L82" i="24"/>
  <c r="O81" i="24"/>
  <c r="N81" i="24"/>
  <c r="M81" i="24"/>
  <c r="L81" i="24"/>
  <c r="O80" i="24"/>
  <c r="N80" i="24"/>
  <c r="M80" i="24"/>
  <c r="L80" i="24"/>
  <c r="O79" i="24"/>
  <c r="N79" i="24"/>
  <c r="M79" i="24"/>
  <c r="L79" i="24"/>
  <c r="O78" i="24"/>
  <c r="N78" i="24"/>
  <c r="M78" i="24"/>
  <c r="L78" i="24"/>
  <c r="O77" i="24"/>
  <c r="N77" i="24"/>
  <c r="M77" i="24"/>
  <c r="L77" i="24"/>
  <c r="O76" i="24"/>
  <c r="N76" i="24"/>
  <c r="M76" i="24"/>
  <c r="L76" i="24"/>
  <c r="O75" i="24"/>
  <c r="N75" i="24"/>
  <c r="M75" i="24"/>
  <c r="L75" i="24"/>
  <c r="O74" i="24"/>
  <c r="N74" i="24"/>
  <c r="M74" i="24"/>
  <c r="L74" i="24"/>
  <c r="O73" i="24"/>
  <c r="N73" i="24"/>
  <c r="M73" i="24"/>
  <c r="L73" i="24"/>
  <c r="O72" i="24"/>
  <c r="N72" i="24"/>
  <c r="M72" i="24"/>
  <c r="L72" i="24"/>
  <c r="O71" i="24"/>
  <c r="N71" i="24"/>
  <c r="M71" i="24"/>
  <c r="L71" i="24"/>
  <c r="O70" i="24"/>
  <c r="N70" i="24"/>
  <c r="M70" i="24"/>
  <c r="L70" i="24"/>
  <c r="O69" i="24"/>
  <c r="N69" i="24"/>
  <c r="M69" i="24"/>
  <c r="L69" i="24"/>
  <c r="O68" i="24"/>
  <c r="N68" i="24"/>
  <c r="M68" i="24"/>
  <c r="L68" i="24"/>
  <c r="O67" i="24"/>
  <c r="N67" i="24"/>
  <c r="M67" i="24"/>
  <c r="L67" i="24"/>
  <c r="O66" i="24"/>
  <c r="N66" i="24"/>
  <c r="M66" i="24"/>
  <c r="L66" i="24"/>
  <c r="O65" i="24"/>
  <c r="N65" i="24"/>
  <c r="M65" i="24"/>
  <c r="L65" i="24"/>
  <c r="O64" i="24"/>
  <c r="N64" i="24"/>
  <c r="M64" i="24"/>
  <c r="L64" i="24"/>
  <c r="O63" i="24"/>
  <c r="N63" i="24"/>
  <c r="M63" i="24"/>
  <c r="L63" i="24"/>
  <c r="O62" i="24"/>
  <c r="N62" i="24"/>
  <c r="M62" i="24"/>
  <c r="L62" i="24"/>
  <c r="O61" i="24"/>
  <c r="N61" i="24"/>
  <c r="M61" i="24"/>
  <c r="L61" i="24"/>
  <c r="O60" i="24"/>
  <c r="N60" i="24"/>
  <c r="M60" i="24"/>
  <c r="L60" i="24"/>
  <c r="O59" i="24"/>
  <c r="N59" i="24"/>
  <c r="M59" i="24"/>
  <c r="L59" i="24"/>
  <c r="O58" i="24"/>
  <c r="N58" i="24"/>
  <c r="M58" i="24"/>
  <c r="L58" i="24"/>
  <c r="O57" i="24"/>
  <c r="N57" i="24"/>
  <c r="M57" i="24"/>
  <c r="L57" i="24"/>
  <c r="O56" i="24"/>
  <c r="N56" i="24"/>
  <c r="M56" i="24"/>
  <c r="L56" i="24"/>
  <c r="O55" i="24"/>
  <c r="N55" i="24"/>
  <c r="M55" i="24"/>
  <c r="L55" i="24"/>
  <c r="O54" i="24"/>
  <c r="N54" i="24"/>
  <c r="M54" i="24"/>
  <c r="L54" i="24"/>
  <c r="O53" i="24"/>
  <c r="N53" i="24"/>
  <c r="M53" i="24"/>
  <c r="L53" i="24"/>
  <c r="O52" i="24"/>
  <c r="N52" i="24"/>
  <c r="M52" i="24"/>
  <c r="L52" i="24"/>
  <c r="O51" i="24"/>
  <c r="N51" i="24"/>
  <c r="M51" i="24"/>
  <c r="L51" i="24"/>
  <c r="O50" i="24"/>
  <c r="N50" i="24"/>
  <c r="M50" i="24"/>
  <c r="L50" i="24"/>
  <c r="O49" i="24"/>
  <c r="N49" i="24"/>
  <c r="M49" i="24"/>
  <c r="L49" i="24"/>
  <c r="O48" i="24"/>
  <c r="N48" i="24"/>
  <c r="M48" i="24"/>
  <c r="L48" i="24"/>
  <c r="O47" i="24"/>
  <c r="N47" i="24"/>
  <c r="M47" i="24"/>
  <c r="L47" i="24"/>
  <c r="O46" i="24"/>
  <c r="N46" i="24"/>
  <c r="M46" i="24"/>
  <c r="L46" i="24"/>
  <c r="O45" i="24"/>
  <c r="N45" i="24"/>
  <c r="M45" i="24"/>
  <c r="L45" i="24"/>
  <c r="O44" i="24"/>
  <c r="N44" i="24"/>
  <c r="M44" i="24"/>
  <c r="L44" i="24"/>
  <c r="O43" i="24"/>
  <c r="N43" i="24"/>
  <c r="M43" i="24"/>
  <c r="L43" i="24"/>
  <c r="O42" i="24"/>
  <c r="N42" i="24"/>
  <c r="M42" i="24"/>
  <c r="L42" i="24"/>
  <c r="O41" i="24"/>
  <c r="N41" i="24"/>
  <c r="M41" i="24"/>
  <c r="L41" i="24"/>
  <c r="O40" i="24"/>
  <c r="N40" i="24"/>
  <c r="M40" i="24"/>
  <c r="L40" i="24"/>
  <c r="O39" i="24"/>
  <c r="N39" i="24"/>
  <c r="M39" i="24"/>
  <c r="L39" i="24"/>
  <c r="O38" i="24"/>
  <c r="N38" i="24"/>
  <c r="M38" i="24"/>
  <c r="L38" i="24"/>
  <c r="O37" i="24"/>
  <c r="N37" i="24"/>
  <c r="M37" i="24"/>
  <c r="L37" i="24"/>
  <c r="O36" i="24"/>
  <c r="N36" i="24"/>
  <c r="M36" i="24"/>
  <c r="L36" i="24"/>
  <c r="O35" i="24"/>
  <c r="N35" i="24"/>
  <c r="M35" i="24"/>
  <c r="L35" i="24"/>
  <c r="O34" i="24"/>
  <c r="N34" i="24"/>
  <c r="M34" i="24"/>
  <c r="L34" i="24"/>
  <c r="O33" i="24"/>
  <c r="N33" i="24"/>
  <c r="M33" i="24"/>
  <c r="L33" i="24"/>
  <c r="O32" i="24"/>
  <c r="N32" i="24"/>
  <c r="M32" i="24"/>
  <c r="L32" i="24"/>
  <c r="O31" i="24"/>
  <c r="N31" i="24"/>
  <c r="M31" i="24"/>
  <c r="L31" i="24"/>
  <c r="O30" i="24"/>
  <c r="N30" i="24"/>
  <c r="M30" i="24"/>
  <c r="L30" i="24"/>
  <c r="O29" i="24"/>
  <c r="N29" i="24"/>
  <c r="M29" i="24"/>
  <c r="L29" i="24"/>
  <c r="O28" i="24"/>
  <c r="N28" i="24"/>
  <c r="M28" i="24"/>
  <c r="L28" i="24"/>
  <c r="O27" i="24"/>
  <c r="N27" i="24"/>
  <c r="M27" i="24"/>
  <c r="L27" i="24"/>
  <c r="O26" i="24"/>
  <c r="N26" i="24"/>
  <c r="M26" i="24"/>
  <c r="L26" i="24"/>
  <c r="O25" i="24"/>
  <c r="N25" i="24"/>
  <c r="M25" i="24"/>
  <c r="L25" i="24"/>
  <c r="O24" i="24"/>
  <c r="N24" i="24"/>
  <c r="M24" i="24"/>
  <c r="L24" i="24"/>
  <c r="O23" i="24"/>
  <c r="N23" i="24"/>
  <c r="M23" i="24"/>
  <c r="L23" i="24"/>
  <c r="O22" i="24"/>
  <c r="N22" i="24"/>
  <c r="M22" i="24"/>
  <c r="L22" i="24"/>
  <c r="O21" i="24"/>
  <c r="N21" i="24"/>
  <c r="M21" i="24"/>
  <c r="L21" i="24"/>
  <c r="O20" i="24"/>
  <c r="N20" i="24"/>
  <c r="M20" i="24"/>
  <c r="L20" i="24"/>
  <c r="O19" i="24"/>
  <c r="N19" i="24"/>
  <c r="M19" i="24"/>
  <c r="L19" i="24"/>
  <c r="O18" i="24"/>
  <c r="N18" i="24"/>
  <c r="M18" i="24"/>
  <c r="L18" i="24"/>
  <c r="O17" i="24"/>
  <c r="N17" i="24"/>
  <c r="M17" i="24"/>
  <c r="L17" i="24"/>
  <c r="O16" i="24"/>
  <c r="N16" i="24"/>
  <c r="M16" i="24"/>
  <c r="L16" i="24"/>
  <c r="O15" i="24"/>
  <c r="N15" i="24"/>
  <c r="M15" i="24"/>
  <c r="L15" i="24"/>
  <c r="O14" i="24"/>
  <c r="N14" i="24"/>
  <c r="M14" i="24"/>
  <c r="L14" i="24"/>
  <c r="O13" i="24"/>
  <c r="N13" i="24"/>
  <c r="M13" i="24"/>
  <c r="L13" i="24"/>
  <c r="L299" i="23"/>
  <c r="L300" i="23"/>
  <c r="L301" i="23"/>
  <c r="L302" i="23"/>
  <c r="L303" i="23"/>
  <c r="L304" i="23"/>
  <c r="L305" i="23"/>
  <c r="L306" i="23"/>
  <c r="L307" i="23"/>
  <c r="L308" i="23"/>
  <c r="L309" i="23"/>
  <c r="L310" i="23"/>
  <c r="L311" i="23"/>
  <c r="L312" i="23"/>
  <c r="L313" i="23"/>
  <c r="L314" i="23"/>
  <c r="L315" i="23"/>
  <c r="L316" i="23"/>
  <c r="L317" i="23"/>
  <c r="L318" i="23"/>
  <c r="L319" i="23"/>
  <c r="L320" i="23"/>
  <c r="L321" i="23"/>
  <c r="L322" i="23"/>
  <c r="L323" i="23"/>
  <c r="L324" i="23"/>
  <c r="L325" i="23"/>
  <c r="L326" i="23"/>
  <c r="L327" i="23"/>
  <c r="L328" i="23"/>
  <c r="L329" i="23"/>
  <c r="L330" i="23"/>
  <c r="L331" i="23"/>
  <c r="L332" i="23"/>
  <c r="L333" i="23"/>
  <c r="L334" i="23"/>
  <c r="L335" i="23"/>
  <c r="L336" i="23"/>
  <c r="L337" i="23"/>
  <c r="L338" i="23"/>
  <c r="L339" i="23"/>
  <c r="L340" i="23"/>
  <c r="L341" i="23"/>
  <c r="L342" i="23"/>
  <c r="L343" i="23"/>
  <c r="L344" i="23"/>
  <c r="L345" i="23"/>
  <c r="L346" i="23"/>
  <c r="L347" i="23"/>
  <c r="L348" i="23"/>
  <c r="L349" i="23"/>
  <c r="L350" i="23"/>
  <c r="L351" i="23"/>
  <c r="L352" i="23"/>
  <c r="L353" i="23"/>
  <c r="L354" i="23"/>
  <c r="L355" i="23"/>
  <c r="L356" i="23"/>
  <c r="L357" i="23"/>
  <c r="L358" i="23"/>
  <c r="L359" i="23"/>
  <c r="L360" i="23"/>
  <c r="L361" i="23"/>
  <c r="L362" i="23"/>
  <c r="L363" i="23"/>
  <c r="L364" i="23"/>
  <c r="L365" i="23"/>
  <c r="L366" i="23"/>
  <c r="L367" i="23"/>
  <c r="L368" i="23"/>
  <c r="L369" i="23"/>
  <c r="L370" i="23"/>
  <c r="L371" i="23"/>
  <c r="L372" i="23"/>
  <c r="L373" i="23"/>
  <c r="L374" i="23"/>
  <c r="L375" i="23"/>
  <c r="L376" i="23"/>
  <c r="L377" i="23"/>
  <c r="L378" i="23"/>
  <c r="L379" i="23"/>
  <c r="L380" i="23"/>
  <c r="L381" i="23"/>
  <c r="L382" i="23"/>
  <c r="L383" i="23"/>
  <c r="L384" i="23"/>
  <c r="L385" i="23"/>
  <c r="L386" i="23"/>
  <c r="L387" i="23"/>
  <c r="L388" i="23"/>
  <c r="L389" i="23"/>
  <c r="L390" i="23"/>
  <c r="L391" i="23"/>
  <c r="L392" i="23"/>
  <c r="L393" i="23"/>
  <c r="L394" i="23"/>
  <c r="L395" i="23"/>
  <c r="L396" i="23"/>
  <c r="L397" i="23"/>
  <c r="L398" i="23"/>
  <c r="L399" i="23"/>
  <c r="L400" i="23"/>
  <c r="L401" i="23"/>
  <c r="L402" i="23"/>
  <c r="L403" i="23"/>
  <c r="L404" i="23"/>
  <c r="L405" i="23"/>
  <c r="L406" i="23"/>
  <c r="L407" i="23"/>
  <c r="L408" i="23"/>
  <c r="L409" i="23"/>
  <c r="L410" i="23"/>
  <c r="L411" i="23"/>
  <c r="L412" i="23"/>
  <c r="L413" i="23"/>
  <c r="L414" i="23"/>
  <c r="L415" i="23"/>
  <c r="L416" i="23"/>
  <c r="L417" i="23"/>
  <c r="L418" i="23"/>
  <c r="L419" i="23"/>
  <c r="L420" i="23"/>
  <c r="L421" i="23"/>
  <c r="L422" i="23"/>
  <c r="L423" i="23"/>
  <c r="L424" i="23"/>
  <c r="L425" i="23"/>
  <c r="L426" i="23"/>
  <c r="L427" i="23"/>
  <c r="L428" i="23"/>
  <c r="L429" i="23"/>
  <c r="L430" i="23"/>
  <c r="L431" i="23"/>
  <c r="L432" i="23"/>
  <c r="L433" i="23"/>
  <c r="L434" i="23"/>
  <c r="L435" i="23"/>
  <c r="L436" i="23"/>
  <c r="L437" i="23"/>
  <c r="L438" i="23"/>
  <c r="L439" i="23"/>
  <c r="L440" i="23"/>
  <c r="L441" i="23"/>
  <c r="L442" i="23"/>
  <c r="L443" i="23"/>
  <c r="L444" i="23"/>
  <c r="L445" i="23"/>
  <c r="L446" i="23"/>
  <c r="L447" i="23"/>
  <c r="L448" i="23"/>
  <c r="L449" i="23"/>
  <c r="L450" i="23"/>
  <c r="L451" i="23"/>
  <c r="L452" i="23"/>
  <c r="L453" i="23"/>
  <c r="L454" i="23"/>
  <c r="L455" i="23"/>
  <c r="L456" i="23"/>
  <c r="L457" i="23"/>
  <c r="L458" i="23"/>
  <c r="L459" i="23"/>
  <c r="L460" i="23"/>
  <c r="L461" i="23"/>
  <c r="L462" i="23"/>
  <c r="L463" i="23"/>
  <c r="L464" i="23"/>
  <c r="L465" i="23"/>
  <c r="L466" i="23"/>
  <c r="L467" i="23"/>
  <c r="L468" i="23"/>
  <c r="L469" i="23"/>
  <c r="L470" i="23"/>
  <c r="L471" i="23"/>
  <c r="L472" i="23"/>
  <c r="L473" i="23"/>
  <c r="L474" i="23"/>
  <c r="L475" i="23"/>
  <c r="L476" i="23"/>
  <c r="L477" i="23"/>
  <c r="L478" i="23"/>
  <c r="L479" i="23"/>
  <c r="L480" i="23"/>
  <c r="L481" i="23"/>
  <c r="L482" i="23"/>
  <c r="L483" i="23"/>
  <c r="L484" i="23"/>
  <c r="L485" i="23"/>
  <c r="L486" i="23"/>
  <c r="L487" i="23"/>
  <c r="L488" i="23"/>
  <c r="L489" i="23"/>
  <c r="L490" i="23"/>
  <c r="L491" i="23"/>
  <c r="L492" i="23"/>
  <c r="L493" i="23"/>
  <c r="L494" i="23"/>
  <c r="L495" i="23"/>
  <c r="L496" i="23"/>
  <c r="L497" i="23"/>
  <c r="L498" i="23"/>
  <c r="L499" i="23"/>
  <c r="L500" i="23"/>
  <c r="L501" i="23"/>
  <c r="L502" i="23"/>
  <c r="L503" i="23"/>
  <c r="L504" i="23"/>
  <c r="L505" i="23"/>
  <c r="L506" i="23"/>
  <c r="L507" i="23"/>
  <c r="L508" i="23"/>
  <c r="L509" i="23"/>
  <c r="L510" i="23"/>
  <c r="L511" i="23"/>
  <c r="L512" i="23"/>
  <c r="L513" i="23"/>
  <c r="L514" i="23"/>
  <c r="L515" i="23"/>
  <c r="L516" i="23"/>
  <c r="L517" i="23"/>
  <c r="L518" i="23"/>
  <c r="L519" i="23"/>
  <c r="L520" i="23"/>
  <c r="L521" i="23"/>
  <c r="L522" i="23"/>
  <c r="L523" i="23"/>
  <c r="L524" i="23"/>
  <c r="L525" i="23"/>
  <c r="L526" i="23"/>
  <c r="L527" i="23"/>
  <c r="L528" i="23"/>
  <c r="L529" i="23"/>
  <c r="L530" i="23"/>
  <c r="L531" i="23"/>
  <c r="L532" i="23"/>
  <c r="L533" i="23"/>
  <c r="L534" i="23"/>
  <c r="L535" i="23"/>
  <c r="L536" i="23"/>
  <c r="L537" i="23"/>
  <c r="L538" i="23"/>
  <c r="L539" i="23"/>
  <c r="L540" i="23"/>
  <c r="L541" i="23"/>
  <c r="L542" i="23"/>
  <c r="L543" i="23"/>
  <c r="L544" i="23"/>
  <c r="L545" i="23"/>
  <c r="L546" i="23"/>
  <c r="L547" i="23"/>
  <c r="L548" i="23"/>
  <c r="L549" i="23"/>
  <c r="L550" i="23"/>
  <c r="L551" i="23"/>
  <c r="L552" i="23"/>
  <c r="L553" i="23"/>
  <c r="L554" i="23"/>
  <c r="L555" i="23"/>
  <c r="L556" i="23"/>
  <c r="L557" i="23"/>
  <c r="L558" i="23"/>
  <c r="L559" i="23"/>
  <c r="L560" i="23"/>
  <c r="L561" i="23"/>
  <c r="L562" i="23"/>
  <c r="L563" i="23"/>
  <c r="L564" i="23"/>
  <c r="L565" i="23"/>
  <c r="L566" i="23"/>
  <c r="L567" i="23"/>
  <c r="L568" i="23"/>
  <c r="L569" i="23"/>
  <c r="L570" i="23"/>
  <c r="L571" i="23"/>
  <c r="L572" i="23"/>
  <c r="L573" i="23"/>
  <c r="L574" i="23"/>
  <c r="L575" i="23"/>
  <c r="L576" i="23"/>
  <c r="L577" i="23"/>
  <c r="L578" i="23"/>
  <c r="L579" i="23"/>
  <c r="L580" i="23"/>
  <c r="L581" i="23"/>
  <c r="L582" i="23"/>
  <c r="L583" i="23"/>
  <c r="L584" i="23"/>
  <c r="L585" i="23"/>
  <c r="L586" i="23"/>
  <c r="L587" i="23"/>
  <c r="L588" i="23"/>
  <c r="L589" i="23"/>
  <c r="L590" i="23"/>
  <c r="L591" i="23"/>
  <c r="L592" i="23"/>
  <c r="L593" i="23"/>
  <c r="L594" i="23"/>
  <c r="L595" i="23"/>
  <c r="L596" i="23"/>
  <c r="L597" i="23"/>
  <c r="L598" i="23"/>
  <c r="L599" i="23"/>
  <c r="L600" i="23"/>
  <c r="L601" i="23"/>
  <c r="L602" i="23"/>
  <c r="L603" i="23"/>
  <c r="L604" i="23"/>
  <c r="L605" i="23"/>
  <c r="L606" i="23"/>
  <c r="L607" i="23"/>
  <c r="L608" i="23"/>
  <c r="L609" i="23"/>
  <c r="L610" i="23"/>
  <c r="L611" i="23"/>
  <c r="L612" i="23"/>
  <c r="L613" i="23"/>
  <c r="L614" i="23"/>
  <c r="L615" i="23"/>
  <c r="L616" i="23"/>
  <c r="L617" i="23"/>
  <c r="L618" i="23"/>
  <c r="L619" i="23"/>
  <c r="L620" i="23"/>
  <c r="L621" i="23"/>
  <c r="L622" i="23"/>
  <c r="L623" i="23"/>
  <c r="L624" i="23"/>
  <c r="L625" i="23"/>
  <c r="L626" i="23"/>
  <c r="L627" i="23"/>
  <c r="L628" i="23"/>
  <c r="L629" i="23"/>
  <c r="L630" i="23"/>
  <c r="L631" i="23"/>
  <c r="L632" i="23"/>
  <c r="L633" i="23"/>
  <c r="L634" i="23"/>
  <c r="L635" i="23"/>
  <c r="L636" i="23"/>
  <c r="L637" i="23"/>
  <c r="L638" i="23"/>
  <c r="L639" i="23"/>
  <c r="L640" i="23"/>
  <c r="L641" i="23"/>
  <c r="L642" i="23"/>
  <c r="L643" i="23"/>
  <c r="L644" i="23"/>
  <c r="L645" i="23"/>
  <c r="L646" i="23"/>
  <c r="L647" i="23"/>
  <c r="L648" i="23"/>
  <c r="L649" i="23"/>
  <c r="L650" i="23"/>
  <c r="L651" i="23"/>
  <c r="L652" i="23"/>
  <c r="L653" i="23"/>
  <c r="L654" i="23"/>
  <c r="L655" i="23"/>
  <c r="L656" i="23"/>
  <c r="L657" i="23"/>
  <c r="L658" i="23"/>
  <c r="L659" i="23"/>
  <c r="L660" i="23"/>
  <c r="L661" i="23"/>
  <c r="L662" i="23"/>
  <c r="L663" i="23"/>
  <c r="L664" i="23"/>
  <c r="L665" i="23"/>
  <c r="L666" i="23"/>
  <c r="L667" i="23"/>
  <c r="L668" i="23"/>
  <c r="L669" i="23"/>
  <c r="L670" i="23"/>
  <c r="L671" i="23"/>
  <c r="L672" i="23"/>
  <c r="L673" i="23"/>
  <c r="L674" i="23"/>
  <c r="L675" i="23"/>
  <c r="L676" i="23"/>
  <c r="L677" i="23"/>
  <c r="L678" i="23"/>
  <c r="L679" i="23"/>
  <c r="L680" i="23"/>
  <c r="L681" i="23"/>
  <c r="L682" i="23"/>
  <c r="L683" i="23"/>
  <c r="L684" i="23"/>
  <c r="L685" i="23"/>
  <c r="L686" i="23"/>
  <c r="L687" i="23"/>
  <c r="L688" i="23"/>
  <c r="L689" i="23"/>
  <c r="L690" i="23"/>
  <c r="L691" i="23"/>
  <c r="L692" i="23"/>
  <c r="L693" i="23"/>
  <c r="L694" i="23"/>
  <c r="L695" i="23"/>
  <c r="L696" i="23"/>
  <c r="L697" i="23"/>
  <c r="L698" i="23"/>
  <c r="L699" i="23"/>
  <c r="L700" i="23"/>
  <c r="L701" i="23"/>
  <c r="L702" i="23"/>
  <c r="L703" i="23"/>
  <c r="L704" i="23"/>
  <c r="L705" i="23"/>
  <c r="L706" i="23"/>
  <c r="L707" i="23"/>
  <c r="L708" i="23"/>
  <c r="L709" i="23"/>
  <c r="L710" i="23"/>
  <c r="L711" i="23"/>
  <c r="L712" i="23"/>
  <c r="L713" i="23"/>
  <c r="L714" i="23"/>
  <c r="L715" i="23"/>
  <c r="L716" i="23"/>
  <c r="L717" i="23"/>
  <c r="L718" i="23"/>
  <c r="L719" i="23"/>
  <c r="L720" i="23"/>
  <c r="L721" i="23"/>
  <c r="L722" i="23"/>
  <c r="L723" i="23"/>
  <c r="L724" i="23"/>
  <c r="L725" i="23"/>
  <c r="L726" i="23"/>
  <c r="L727" i="23"/>
  <c r="L728" i="23"/>
  <c r="L729" i="23"/>
  <c r="L730" i="23"/>
  <c r="L731" i="23"/>
  <c r="L732" i="23"/>
  <c r="L733" i="23"/>
  <c r="L734" i="23"/>
  <c r="L735" i="23"/>
  <c r="L736" i="23"/>
  <c r="L737" i="23"/>
  <c r="L738" i="23"/>
  <c r="L739" i="23"/>
  <c r="L740" i="23"/>
  <c r="L741" i="23"/>
  <c r="L742" i="23"/>
  <c r="L743" i="23"/>
  <c r="L744" i="23"/>
  <c r="L745" i="23"/>
  <c r="L746" i="23"/>
  <c r="L747" i="23"/>
  <c r="L748" i="23"/>
  <c r="L749" i="23"/>
  <c r="L750" i="23"/>
  <c r="L751" i="23"/>
  <c r="L752" i="23"/>
  <c r="L753" i="23"/>
  <c r="L754" i="23"/>
  <c r="L755" i="23"/>
  <c r="L756" i="23"/>
  <c r="L757" i="23"/>
  <c r="L758" i="23"/>
  <c r="L759" i="23"/>
  <c r="L760" i="23"/>
  <c r="L761" i="23"/>
  <c r="L762" i="23"/>
  <c r="L763" i="23"/>
  <c r="L764" i="23"/>
  <c r="L765" i="23"/>
  <c r="L766" i="23"/>
  <c r="L767" i="23"/>
  <c r="L768" i="23"/>
  <c r="L769" i="23"/>
  <c r="L770" i="23"/>
  <c r="L771" i="23"/>
  <c r="L772" i="23"/>
  <c r="L773" i="23"/>
  <c r="L774" i="23"/>
  <c r="L775" i="23"/>
  <c r="L776" i="23"/>
  <c r="L777" i="23"/>
  <c r="L778" i="23"/>
  <c r="L779" i="23"/>
  <c r="L780" i="23"/>
  <c r="L781" i="23"/>
  <c r="L782" i="23"/>
  <c r="L783" i="23"/>
  <c r="L784" i="23"/>
  <c r="L785" i="23"/>
  <c r="L786" i="23"/>
  <c r="L787" i="23"/>
  <c r="L788" i="23"/>
  <c r="L789" i="23"/>
  <c r="L790" i="23"/>
  <c r="L791" i="23"/>
  <c r="L792" i="23"/>
  <c r="L793" i="23"/>
  <c r="L794" i="23"/>
  <c r="L795" i="23"/>
  <c r="L796" i="23"/>
  <c r="L797" i="23"/>
  <c r="L798" i="23"/>
  <c r="L799" i="23"/>
  <c r="L800" i="23"/>
  <c r="L801" i="23"/>
  <c r="L802" i="23"/>
  <c r="L803" i="23"/>
  <c r="L804" i="23"/>
  <c r="L805" i="23"/>
  <c r="L806" i="23"/>
  <c r="L807" i="23"/>
  <c r="L808" i="23"/>
  <c r="L809" i="23"/>
  <c r="L810" i="23"/>
  <c r="L811" i="23"/>
  <c r="L812" i="23"/>
  <c r="L813" i="23"/>
  <c r="L814" i="23"/>
  <c r="L815" i="23"/>
  <c r="L816" i="23"/>
  <c r="L817" i="23"/>
  <c r="L818" i="23"/>
  <c r="L819" i="23"/>
  <c r="L820" i="23"/>
  <c r="L821" i="23"/>
  <c r="L822" i="23"/>
  <c r="L823" i="23"/>
  <c r="L824" i="23"/>
  <c r="L825" i="23"/>
  <c r="L826" i="23"/>
  <c r="L827" i="23"/>
  <c r="L828" i="23"/>
  <c r="L829" i="23"/>
  <c r="L830" i="23"/>
  <c r="L831" i="23"/>
  <c r="L832" i="23"/>
  <c r="L833" i="23"/>
  <c r="L834" i="23"/>
  <c r="L835" i="23"/>
  <c r="L836" i="23"/>
  <c r="L837" i="23"/>
  <c r="L838" i="23"/>
  <c r="L839" i="23"/>
  <c r="L840" i="23"/>
  <c r="L841" i="23"/>
  <c r="L842" i="23"/>
  <c r="L843" i="23"/>
  <c r="L844" i="23"/>
  <c r="L845" i="23"/>
  <c r="L846" i="23"/>
  <c r="L847" i="23"/>
  <c r="L848" i="23"/>
  <c r="L849" i="23"/>
  <c r="L850" i="23"/>
  <c r="L851" i="23"/>
  <c r="L852" i="23"/>
  <c r="L853" i="23"/>
  <c r="L854" i="23"/>
  <c r="L855" i="23"/>
  <c r="L856" i="23"/>
  <c r="L857" i="23"/>
  <c r="L858" i="23"/>
  <c r="L859" i="23"/>
  <c r="L860" i="23"/>
  <c r="L861" i="23"/>
  <c r="L862" i="23"/>
  <c r="L863" i="23"/>
  <c r="L864" i="23"/>
  <c r="L865" i="23"/>
  <c r="L866" i="23"/>
  <c r="L867" i="23"/>
  <c r="L868" i="23"/>
  <c r="L869" i="23"/>
  <c r="L870" i="23"/>
  <c r="L871" i="23"/>
  <c r="L872" i="23"/>
  <c r="L873" i="23"/>
  <c r="L874" i="23"/>
  <c r="L875" i="23"/>
  <c r="L876" i="23"/>
  <c r="L877" i="23"/>
  <c r="L878" i="23"/>
  <c r="L879" i="23"/>
  <c r="L880" i="23"/>
  <c r="L881" i="23"/>
  <c r="L882" i="23"/>
  <c r="L883" i="23"/>
  <c r="L884" i="23"/>
  <c r="L885" i="23"/>
  <c r="L886" i="23"/>
  <c r="L887" i="23"/>
  <c r="L888" i="23"/>
  <c r="L889" i="23"/>
  <c r="L890" i="23"/>
  <c r="L891" i="23"/>
  <c r="L892" i="23"/>
  <c r="L893" i="23"/>
  <c r="L894" i="23"/>
  <c r="L895" i="23"/>
  <c r="L896" i="23"/>
  <c r="L897" i="23"/>
  <c r="L898" i="23"/>
  <c r="L899" i="23"/>
  <c r="L900" i="23"/>
  <c r="L901" i="23"/>
  <c r="L902" i="23"/>
  <c r="L903" i="23"/>
  <c r="L904" i="23"/>
  <c r="L905" i="23"/>
  <c r="L906" i="23"/>
  <c r="L907" i="23"/>
  <c r="L908" i="23"/>
  <c r="L909" i="23"/>
  <c r="L910" i="23"/>
  <c r="L911" i="23"/>
  <c r="L912" i="23"/>
  <c r="L913" i="23"/>
  <c r="L914" i="23"/>
  <c r="L915" i="23"/>
  <c r="L916" i="23"/>
  <c r="L917" i="23"/>
  <c r="L918" i="23"/>
  <c r="L919" i="23"/>
  <c r="L920" i="23"/>
  <c r="L921" i="23"/>
  <c r="L922" i="23"/>
  <c r="L923" i="23"/>
  <c r="L924" i="23"/>
  <c r="L925" i="23"/>
  <c r="L926" i="23"/>
  <c r="L927" i="23"/>
  <c r="L928" i="23"/>
  <c r="L929" i="23"/>
  <c r="L930" i="23"/>
  <c r="L931" i="23"/>
  <c r="L932" i="23"/>
  <c r="L933" i="23"/>
  <c r="L934" i="23"/>
  <c r="L935" i="23"/>
  <c r="L936" i="23"/>
  <c r="L937" i="23"/>
  <c r="L938" i="23"/>
  <c r="L939" i="23"/>
  <c r="L940" i="23"/>
  <c r="L941" i="23"/>
  <c r="L942" i="23"/>
  <c r="L943" i="23"/>
  <c r="L944" i="23"/>
  <c r="L945" i="23"/>
  <c r="L946" i="23"/>
  <c r="L947" i="23"/>
  <c r="L948" i="23"/>
  <c r="L949" i="23"/>
  <c r="L950" i="23"/>
  <c r="L951" i="23"/>
  <c r="L952" i="23"/>
  <c r="L953" i="23"/>
  <c r="L954" i="23"/>
  <c r="L955" i="23"/>
  <c r="L956" i="23"/>
  <c r="L957" i="23"/>
  <c r="L958" i="23"/>
  <c r="L959" i="23"/>
  <c r="L960" i="23"/>
  <c r="L961" i="23"/>
  <c r="L962" i="23"/>
  <c r="L963" i="23"/>
  <c r="L964" i="23"/>
  <c r="L965" i="23"/>
  <c r="L966" i="23"/>
  <c r="L967" i="23"/>
  <c r="L968" i="23"/>
  <c r="L969" i="23"/>
  <c r="L970" i="23"/>
  <c r="L971" i="23"/>
  <c r="L972" i="23"/>
  <c r="L973" i="23"/>
  <c r="L974" i="23"/>
  <c r="L975" i="23"/>
  <c r="L976" i="23"/>
  <c r="L977" i="23"/>
  <c r="L978" i="23"/>
  <c r="L979" i="23"/>
  <c r="L980" i="23"/>
  <c r="L981" i="23"/>
  <c r="L982" i="23"/>
  <c r="L983" i="23"/>
  <c r="L984" i="23"/>
  <c r="L985" i="23"/>
  <c r="L986" i="23"/>
  <c r="L987" i="23"/>
  <c r="L988" i="23"/>
  <c r="L989" i="23"/>
  <c r="L990" i="23"/>
  <c r="L991" i="23"/>
  <c r="L992" i="23"/>
  <c r="L993" i="23"/>
  <c r="L994" i="23"/>
  <c r="L995" i="23"/>
  <c r="L996" i="23"/>
  <c r="L997" i="23"/>
  <c r="L998" i="23"/>
  <c r="L999" i="23"/>
  <c r="L1000" i="23"/>
  <c r="L1001" i="23"/>
  <c r="L1002" i="23"/>
  <c r="L1003" i="23"/>
  <c r="L1004" i="23"/>
  <c r="L1005" i="23"/>
  <c r="L1006" i="23"/>
  <c r="L1007" i="23"/>
  <c r="L1008" i="23"/>
  <c r="L1009" i="23"/>
  <c r="L1010" i="23"/>
  <c r="L1011" i="23"/>
  <c r="L1012" i="23"/>
  <c r="L1013" i="23"/>
  <c r="L1014" i="23"/>
  <c r="L1015" i="23"/>
  <c r="L1016" i="23"/>
  <c r="L1017" i="23"/>
  <c r="L1018" i="23"/>
  <c r="L1019" i="23"/>
  <c r="L1020" i="23"/>
  <c r="L1021" i="23"/>
  <c r="L1022" i="23"/>
  <c r="L1023" i="23"/>
  <c r="L1024" i="23"/>
  <c r="L1025" i="23"/>
  <c r="L1026" i="23"/>
  <c r="L1027" i="23"/>
  <c r="L1028" i="23"/>
  <c r="L1029" i="23"/>
  <c r="L1030" i="23"/>
  <c r="L1031" i="23"/>
  <c r="L1032" i="23"/>
  <c r="L1033" i="23"/>
  <c r="L1034" i="23"/>
  <c r="L1035" i="23"/>
  <c r="L1036" i="23"/>
  <c r="L1037" i="23"/>
  <c r="L1038" i="23"/>
  <c r="L1039" i="23"/>
  <c r="L1040" i="23"/>
  <c r="L1041" i="23"/>
  <c r="L1042" i="23"/>
  <c r="L1043" i="23"/>
  <c r="L1044" i="23"/>
  <c r="L1045" i="23"/>
  <c r="L1046" i="23"/>
  <c r="L1047" i="23"/>
  <c r="L1048" i="23"/>
  <c r="L1049" i="23"/>
  <c r="L1050" i="23"/>
  <c r="L1051" i="23"/>
  <c r="L1052" i="23"/>
  <c r="L1053" i="23"/>
  <c r="L1054" i="23"/>
  <c r="L1055" i="23"/>
  <c r="L1056" i="23"/>
  <c r="L1057" i="23"/>
  <c r="L1058" i="23"/>
  <c r="L1059" i="23"/>
  <c r="L1060" i="23"/>
  <c r="L1061" i="23"/>
  <c r="L1062" i="23"/>
  <c r="L1063" i="23"/>
  <c r="L1064" i="23"/>
  <c r="L1065" i="23"/>
  <c r="L1066" i="23"/>
  <c r="L1067" i="23"/>
  <c r="L1068" i="23"/>
  <c r="L1069" i="23"/>
  <c r="L1070" i="23"/>
  <c r="L1071" i="23"/>
  <c r="L1072" i="23"/>
  <c r="L1073" i="23"/>
  <c r="L1074" i="23"/>
  <c r="L1075" i="23"/>
  <c r="L1076" i="23"/>
  <c r="L1077" i="23"/>
  <c r="L1078" i="23"/>
  <c r="L1079" i="23"/>
  <c r="L1080" i="23"/>
  <c r="L1081" i="23"/>
  <c r="L1082" i="23"/>
  <c r="L1083" i="23"/>
  <c r="L1084" i="23"/>
  <c r="L1085" i="23"/>
  <c r="L1086" i="23"/>
  <c r="L1087" i="23"/>
  <c r="L1088" i="23"/>
  <c r="L1089" i="23"/>
  <c r="L1090" i="23"/>
  <c r="L1091" i="23"/>
  <c r="L1092" i="23"/>
  <c r="L1093" i="23"/>
  <c r="L1094" i="23"/>
  <c r="L1095" i="23"/>
  <c r="L1096" i="23"/>
  <c r="L1097" i="23"/>
  <c r="L1098" i="23"/>
  <c r="L1099" i="23"/>
  <c r="L1100" i="23"/>
  <c r="L1101" i="23"/>
  <c r="L1102" i="23"/>
  <c r="L1103" i="23"/>
  <c r="L1104" i="23"/>
  <c r="L1105" i="23"/>
  <c r="L1106" i="23"/>
  <c r="L1107" i="23"/>
  <c r="L1108" i="23"/>
  <c r="L1109" i="23"/>
  <c r="L1110" i="23"/>
  <c r="L1111" i="23"/>
  <c r="L1112" i="23"/>
  <c r="L1113" i="23"/>
  <c r="L1114" i="23"/>
  <c r="L1115" i="23"/>
  <c r="L1116" i="23"/>
  <c r="L1117" i="23"/>
  <c r="L1118" i="23"/>
  <c r="L1119" i="23"/>
  <c r="L1120" i="23"/>
  <c r="L1121" i="23"/>
  <c r="L1122" i="23"/>
  <c r="L1123" i="23"/>
  <c r="L1124" i="23"/>
  <c r="L1125" i="23"/>
  <c r="L1126" i="23"/>
  <c r="L1127" i="23"/>
  <c r="L1128" i="23"/>
  <c r="L1129" i="23"/>
  <c r="L1130" i="23"/>
  <c r="L1131" i="23"/>
  <c r="L1132" i="23"/>
  <c r="L1133" i="23"/>
  <c r="L1134" i="23"/>
  <c r="L1135" i="23"/>
  <c r="L1136" i="23"/>
  <c r="L1137" i="23"/>
  <c r="L1138" i="23"/>
  <c r="L1139" i="23"/>
  <c r="L1140" i="23"/>
  <c r="L1141" i="23"/>
  <c r="L1142" i="23"/>
  <c r="L1143" i="23"/>
  <c r="L1144" i="23"/>
  <c r="L1145" i="23"/>
  <c r="L1146" i="23"/>
  <c r="L1147" i="23"/>
  <c r="L1148" i="23"/>
  <c r="L1149" i="23"/>
  <c r="L1150" i="23"/>
  <c r="L1151" i="23"/>
  <c r="L1152" i="23"/>
  <c r="L1153" i="23"/>
  <c r="L1154" i="23"/>
  <c r="L1155" i="23"/>
  <c r="L1156" i="23"/>
  <c r="L1157" i="23"/>
  <c r="L1158" i="23"/>
  <c r="L1159" i="23"/>
  <c r="L1160" i="23"/>
  <c r="L1161" i="23"/>
  <c r="L1162" i="23"/>
  <c r="L1163" i="23"/>
  <c r="L1164" i="23"/>
  <c r="L1165" i="23"/>
  <c r="L1166" i="23"/>
  <c r="L1167" i="23"/>
  <c r="L1168" i="23"/>
  <c r="L1169" i="23"/>
  <c r="L1170" i="23"/>
  <c r="L1171" i="23"/>
  <c r="L1172" i="23"/>
  <c r="L1173" i="23"/>
  <c r="L1174" i="23"/>
  <c r="L1175" i="23"/>
  <c r="L1176" i="23"/>
  <c r="L1177" i="23"/>
  <c r="L1178" i="23"/>
  <c r="L1179" i="23"/>
  <c r="L1180" i="23"/>
  <c r="L1181" i="23"/>
  <c r="L1182" i="23"/>
  <c r="L1183" i="23"/>
  <c r="L1184" i="23"/>
  <c r="L1185" i="23"/>
  <c r="L1186" i="23"/>
  <c r="L1187" i="23"/>
  <c r="L1188" i="23"/>
  <c r="L1189" i="23"/>
  <c r="L1190" i="23"/>
  <c r="L1191" i="23"/>
  <c r="L1192" i="23"/>
  <c r="L1193" i="23"/>
  <c r="L1194" i="23"/>
  <c r="L1195" i="23"/>
  <c r="L1196" i="23"/>
  <c r="L1197" i="23"/>
  <c r="L1198" i="23"/>
  <c r="L1199" i="23"/>
  <c r="L1200" i="23"/>
  <c r="L1201" i="23"/>
  <c r="L1202" i="23"/>
  <c r="L1203" i="23"/>
  <c r="L1204" i="23"/>
  <c r="L1205" i="23"/>
  <c r="L1206" i="23"/>
  <c r="L1207" i="23"/>
  <c r="L1208" i="23"/>
  <c r="L1209" i="23"/>
  <c r="L1210" i="23"/>
  <c r="L1211" i="23"/>
  <c r="L1212" i="23"/>
  <c r="L1213" i="23"/>
  <c r="L1214" i="23"/>
  <c r="L1215" i="23"/>
  <c r="L1216" i="23"/>
  <c r="L1217" i="23"/>
  <c r="L1218" i="23"/>
  <c r="L1219" i="23"/>
  <c r="L1220" i="23"/>
  <c r="L1221" i="23"/>
  <c r="L1222" i="23"/>
  <c r="L1223" i="23"/>
  <c r="L1224" i="23"/>
  <c r="L1225" i="23"/>
  <c r="L1226" i="23"/>
  <c r="L1227" i="23"/>
  <c r="L1228" i="23"/>
  <c r="L1229" i="23"/>
  <c r="L1230" i="23"/>
  <c r="L1231" i="23"/>
  <c r="L1232" i="23"/>
  <c r="L1233" i="23"/>
  <c r="L1234" i="23"/>
  <c r="L1235" i="23"/>
  <c r="L1236" i="23"/>
  <c r="L1237" i="23"/>
  <c r="L1238" i="23"/>
  <c r="L1239" i="23"/>
  <c r="L1240" i="23"/>
  <c r="L1241" i="23"/>
  <c r="L1242" i="23"/>
  <c r="L1243" i="23"/>
  <c r="L1244" i="23"/>
  <c r="L1245" i="23"/>
  <c r="L1246" i="23"/>
  <c r="L1247" i="23"/>
  <c r="L1248" i="23"/>
  <c r="L1249" i="23"/>
  <c r="L1250" i="23"/>
  <c r="L1251" i="23"/>
  <c r="L1252" i="23"/>
  <c r="L1253" i="23"/>
  <c r="L1254" i="23"/>
  <c r="L1255" i="23"/>
  <c r="L1256" i="23"/>
  <c r="L1257" i="23"/>
  <c r="L1258" i="23"/>
  <c r="L1259" i="23"/>
  <c r="L1260" i="23"/>
  <c r="L1261" i="23"/>
  <c r="L1262" i="23"/>
  <c r="L1263" i="23"/>
  <c r="L1264" i="23"/>
  <c r="L1265" i="23"/>
  <c r="L1266" i="23"/>
  <c r="L1267" i="23"/>
  <c r="L1268" i="23"/>
  <c r="L1269" i="23"/>
  <c r="L1270" i="23"/>
  <c r="L1271" i="23"/>
  <c r="L1272" i="23"/>
  <c r="L1273" i="23"/>
  <c r="L1274" i="23"/>
  <c r="L1275" i="23"/>
  <c r="L1276" i="23"/>
  <c r="L1277" i="23"/>
  <c r="L1278" i="23"/>
  <c r="L1279" i="23"/>
  <c r="L1280" i="23"/>
  <c r="L1281" i="23"/>
  <c r="L1282" i="23"/>
  <c r="L1283" i="23"/>
  <c r="L1284" i="23"/>
  <c r="L1285" i="23"/>
  <c r="L1286" i="23"/>
  <c r="L1287" i="23"/>
  <c r="L1288" i="23"/>
  <c r="L1289" i="23"/>
  <c r="L1290" i="23"/>
  <c r="L1291" i="23"/>
  <c r="L1292" i="23"/>
  <c r="L1293" i="23"/>
  <c r="L1294" i="23"/>
  <c r="L1295" i="23"/>
  <c r="L1296" i="23"/>
  <c r="L1297" i="23"/>
  <c r="L1298" i="23"/>
  <c r="L1299" i="23"/>
  <c r="L1300" i="23"/>
  <c r="L1301" i="23"/>
  <c r="L1302" i="23"/>
  <c r="L1303" i="23"/>
  <c r="L1304" i="23"/>
  <c r="L1305" i="23"/>
  <c r="L1306" i="23"/>
  <c r="L1307" i="23"/>
  <c r="L1308" i="23"/>
  <c r="L1309" i="23"/>
  <c r="L1310" i="23"/>
  <c r="L1311" i="23"/>
  <c r="L1312" i="23"/>
  <c r="L1313" i="23"/>
  <c r="L1314" i="23"/>
  <c r="L1315" i="23"/>
  <c r="L1316" i="23"/>
  <c r="L1317" i="23"/>
  <c r="L1318" i="23"/>
  <c r="L1319" i="23"/>
  <c r="L1320" i="23"/>
  <c r="L1321" i="23"/>
  <c r="L1322" i="23"/>
  <c r="L1323" i="23"/>
  <c r="L1324" i="23"/>
  <c r="L1325" i="23"/>
  <c r="L1326" i="23"/>
  <c r="L1327" i="23"/>
  <c r="L1328" i="23"/>
  <c r="L1329" i="23"/>
  <c r="L1330" i="23"/>
  <c r="L1331" i="23"/>
  <c r="L1332" i="23"/>
  <c r="L1333" i="23"/>
  <c r="L1334" i="23"/>
  <c r="L1335" i="23"/>
  <c r="L1336" i="23"/>
  <c r="L1337" i="23"/>
  <c r="L1338" i="23"/>
  <c r="L1339" i="23"/>
  <c r="L1340" i="23"/>
  <c r="L1341" i="23"/>
  <c r="L1342" i="23"/>
  <c r="L1343" i="23"/>
  <c r="L1344" i="23"/>
  <c r="L1345" i="23"/>
  <c r="L1346" i="23"/>
  <c r="L1347" i="23"/>
  <c r="L1348" i="23"/>
  <c r="L1349" i="23"/>
  <c r="L1350" i="23"/>
  <c r="L1351" i="23"/>
  <c r="L1352" i="23"/>
  <c r="L1353" i="23"/>
  <c r="L1354" i="23"/>
  <c r="L1355" i="23"/>
  <c r="L1356" i="23"/>
  <c r="L1357" i="23"/>
  <c r="L1358" i="23"/>
  <c r="L1359" i="23"/>
  <c r="L1360" i="23"/>
  <c r="L1361" i="23"/>
  <c r="L1362" i="23"/>
  <c r="L1363" i="23"/>
  <c r="L1364" i="23"/>
  <c r="L1365" i="23"/>
  <c r="L1366" i="23"/>
  <c r="L1367" i="23"/>
  <c r="L1368" i="23"/>
  <c r="L1369" i="23"/>
  <c r="L1370" i="23"/>
  <c r="L1371" i="23"/>
  <c r="L1372" i="23"/>
  <c r="L1373" i="23"/>
  <c r="L1374" i="23"/>
  <c r="L1375" i="23"/>
  <c r="L1376" i="23"/>
  <c r="L1377" i="23"/>
  <c r="L1378" i="23"/>
  <c r="L1379" i="23"/>
  <c r="L1380" i="23"/>
  <c r="L1381" i="23"/>
  <c r="L1382" i="23"/>
  <c r="L1383" i="23"/>
  <c r="L1384" i="23"/>
  <c r="L1385" i="23"/>
  <c r="L1386" i="23"/>
  <c r="L1387" i="23"/>
  <c r="L1388" i="23"/>
  <c r="L1389" i="23"/>
  <c r="L1390" i="23"/>
  <c r="L1391" i="23"/>
  <c r="L1392" i="23"/>
  <c r="L1393" i="23"/>
  <c r="L1394" i="23"/>
  <c r="L1395" i="23"/>
  <c r="L1396" i="23"/>
  <c r="L1397" i="23"/>
  <c r="L1398" i="23"/>
  <c r="L1399" i="23"/>
  <c r="L1400" i="23"/>
  <c r="L1401" i="23"/>
  <c r="L1402" i="23"/>
  <c r="L1403" i="23"/>
  <c r="L1404" i="23"/>
  <c r="L1405" i="23"/>
  <c r="L1406" i="23"/>
  <c r="L1407" i="23"/>
  <c r="L1408" i="23"/>
  <c r="L1409" i="23"/>
  <c r="L1410" i="23"/>
  <c r="L1411" i="23"/>
  <c r="L1412" i="23"/>
  <c r="L1413" i="23"/>
  <c r="L1414" i="23"/>
  <c r="L1415" i="23"/>
  <c r="L1416" i="23"/>
  <c r="L1417" i="23"/>
  <c r="L1418" i="23"/>
  <c r="L1419" i="23"/>
  <c r="L1420" i="23"/>
  <c r="L1421" i="23"/>
  <c r="L1422" i="23"/>
  <c r="L1423" i="23"/>
  <c r="L1424" i="23"/>
  <c r="L1425" i="23"/>
  <c r="L1426" i="23"/>
  <c r="L1427" i="23"/>
  <c r="L1428" i="23"/>
  <c r="L1429" i="23"/>
  <c r="L1430" i="23"/>
  <c r="L1431" i="23"/>
  <c r="L1432" i="23"/>
  <c r="L1433" i="23"/>
  <c r="L1434" i="23"/>
  <c r="L1435" i="23"/>
  <c r="L1436" i="23"/>
  <c r="L1437" i="23"/>
  <c r="L1438" i="23"/>
  <c r="L1439" i="23"/>
  <c r="L1440" i="23"/>
  <c r="L1441" i="23"/>
  <c r="L1442" i="23"/>
  <c r="L1443" i="23"/>
  <c r="L1444" i="23"/>
  <c r="L1445" i="23"/>
  <c r="L1446" i="23"/>
  <c r="L1447" i="23"/>
  <c r="L1448" i="23"/>
  <c r="L1449" i="23"/>
  <c r="L1450" i="23"/>
  <c r="L1451" i="23"/>
  <c r="L1452" i="23"/>
  <c r="L1453" i="23"/>
  <c r="L1454" i="23"/>
  <c r="L1455" i="23"/>
  <c r="L1456" i="23"/>
  <c r="L1457" i="23"/>
  <c r="L1458" i="23"/>
  <c r="L1459" i="23"/>
  <c r="L1460" i="23"/>
  <c r="L1461" i="23"/>
  <c r="L1462" i="23"/>
  <c r="L1463" i="23"/>
  <c r="L1464" i="23"/>
  <c r="L1465" i="23"/>
  <c r="L1466" i="23"/>
  <c r="L1467" i="23"/>
  <c r="L1468" i="23"/>
  <c r="L1469" i="23"/>
  <c r="L1470" i="23"/>
  <c r="L1471" i="23"/>
  <c r="L1472" i="23"/>
  <c r="L1473" i="23"/>
  <c r="L1474" i="23"/>
  <c r="L1475" i="23"/>
  <c r="L1476" i="23"/>
  <c r="L1477" i="23"/>
  <c r="L1478" i="23"/>
  <c r="L1479" i="23"/>
  <c r="L1480" i="23"/>
  <c r="L1481" i="23"/>
  <c r="L1482" i="23"/>
  <c r="L1483" i="23"/>
  <c r="L1484" i="23"/>
  <c r="L1485" i="23"/>
  <c r="L1486" i="23"/>
  <c r="L1487" i="23"/>
  <c r="L1488" i="23"/>
  <c r="L1489" i="23"/>
  <c r="L1490" i="23"/>
  <c r="L1491" i="23"/>
  <c r="L1492" i="23"/>
  <c r="L1493" i="23"/>
  <c r="L1494" i="23"/>
  <c r="L1495" i="23"/>
  <c r="L1496" i="23"/>
  <c r="L1497" i="23"/>
  <c r="L1498" i="23"/>
  <c r="L1499" i="23"/>
  <c r="L1500" i="23"/>
  <c r="L1501" i="23"/>
  <c r="L1502" i="23"/>
  <c r="L1503" i="23"/>
  <c r="L1504" i="23"/>
  <c r="L1505" i="23"/>
  <c r="L43" i="23"/>
  <c r="L44" i="23"/>
  <c r="L45" i="23"/>
  <c r="L46" i="23"/>
  <c r="L47" i="23"/>
  <c r="L48" i="23"/>
  <c r="L49" i="23"/>
  <c r="L50" i="23"/>
  <c r="L51" i="23"/>
  <c r="L52" i="23"/>
  <c r="L53" i="23"/>
  <c r="L54" i="23"/>
  <c r="L55" i="23"/>
  <c r="L56" i="23"/>
  <c r="L57" i="23"/>
  <c r="L58" i="23"/>
  <c r="L59" i="23"/>
  <c r="L60" i="23"/>
  <c r="L61" i="23"/>
  <c r="L62" i="23"/>
  <c r="L63" i="23"/>
  <c r="L64" i="23"/>
  <c r="L65" i="23"/>
  <c r="L66" i="23"/>
  <c r="L67" i="23"/>
  <c r="L68" i="23"/>
  <c r="L69" i="23"/>
  <c r="L70" i="23"/>
  <c r="L71" i="23"/>
  <c r="L72" i="23"/>
  <c r="L73" i="23"/>
  <c r="L74" i="23"/>
  <c r="L75" i="23"/>
  <c r="L76" i="23"/>
  <c r="L77" i="23"/>
  <c r="L78" i="23"/>
  <c r="L79" i="23"/>
  <c r="L80" i="23"/>
  <c r="L81" i="23"/>
  <c r="L82" i="23"/>
  <c r="L83" i="23"/>
  <c r="L84" i="23"/>
  <c r="L85" i="23"/>
  <c r="L86" i="23"/>
  <c r="L87" i="23"/>
  <c r="L88" i="23"/>
  <c r="L89" i="23"/>
  <c r="L90" i="23"/>
  <c r="L91" i="23"/>
  <c r="L92" i="23"/>
  <c r="L93" i="23"/>
  <c r="L94" i="23"/>
  <c r="L95" i="23"/>
  <c r="L96" i="23"/>
  <c r="L97" i="23"/>
  <c r="L98" i="23"/>
  <c r="L99" i="23"/>
  <c r="L100" i="23"/>
  <c r="L101" i="23"/>
  <c r="L102" i="23"/>
  <c r="L103" i="23"/>
  <c r="L104" i="23"/>
  <c r="L105" i="23"/>
  <c r="L106" i="23"/>
  <c r="L107" i="23"/>
  <c r="L108" i="23"/>
  <c r="L109" i="23"/>
  <c r="L110" i="23"/>
  <c r="L111" i="23"/>
  <c r="L112" i="23"/>
  <c r="L113" i="23"/>
  <c r="L114" i="23"/>
  <c r="L115" i="23"/>
  <c r="L116" i="23"/>
  <c r="L117" i="23"/>
  <c r="L118" i="23"/>
  <c r="L119" i="23"/>
  <c r="L120" i="23"/>
  <c r="L121" i="23"/>
  <c r="L122" i="23"/>
  <c r="L123" i="23"/>
  <c r="L124" i="23"/>
  <c r="L125" i="23"/>
  <c r="L126" i="23"/>
  <c r="L127" i="23"/>
  <c r="L128" i="23"/>
  <c r="L129" i="23"/>
  <c r="L130" i="23"/>
  <c r="L131" i="23"/>
  <c r="L132" i="23"/>
  <c r="L133" i="23"/>
  <c r="L134" i="23"/>
  <c r="L135" i="23"/>
  <c r="L136" i="23"/>
  <c r="L137" i="23"/>
  <c r="L138" i="23"/>
  <c r="L139" i="23"/>
  <c r="L140" i="23"/>
  <c r="L141" i="23"/>
  <c r="L142" i="23"/>
  <c r="L143" i="23"/>
  <c r="L144" i="23"/>
  <c r="L145" i="23"/>
  <c r="L146" i="23"/>
  <c r="L147" i="23"/>
  <c r="L148" i="23"/>
  <c r="L149" i="23"/>
  <c r="L150" i="23"/>
  <c r="L151" i="23"/>
  <c r="L152" i="23"/>
  <c r="L153" i="23"/>
  <c r="L154" i="23"/>
  <c r="L155" i="23"/>
  <c r="L156" i="23"/>
  <c r="L157" i="23"/>
  <c r="L158" i="23"/>
  <c r="L159" i="23"/>
  <c r="L160" i="23"/>
  <c r="L161" i="23"/>
  <c r="L162" i="23"/>
  <c r="L163" i="23"/>
  <c r="L164" i="23"/>
  <c r="L165" i="23"/>
  <c r="L166" i="23"/>
  <c r="L167" i="23"/>
  <c r="L168" i="23"/>
  <c r="L169" i="23"/>
  <c r="L170" i="23"/>
  <c r="L171" i="23"/>
  <c r="L172" i="23"/>
  <c r="L173" i="23"/>
  <c r="L174" i="23"/>
  <c r="L175" i="23"/>
  <c r="L176" i="23"/>
  <c r="L177" i="23"/>
  <c r="L178" i="23"/>
  <c r="L179" i="23"/>
  <c r="L180" i="23"/>
  <c r="L181" i="23"/>
  <c r="L182" i="23"/>
  <c r="L183" i="23"/>
  <c r="L184" i="23"/>
  <c r="L185" i="23"/>
  <c r="L186" i="23"/>
  <c r="L187" i="23"/>
  <c r="L188" i="23"/>
  <c r="L189" i="23"/>
  <c r="L190" i="23"/>
  <c r="L191" i="23"/>
  <c r="L192" i="23"/>
  <c r="L193" i="23"/>
  <c r="L194" i="23"/>
  <c r="L195" i="23"/>
  <c r="L196" i="23"/>
  <c r="L197" i="23"/>
  <c r="L198" i="23"/>
  <c r="L199" i="23"/>
  <c r="L200" i="23"/>
  <c r="L201" i="23"/>
  <c r="L202" i="23"/>
  <c r="L203" i="23"/>
  <c r="L204" i="23"/>
  <c r="L205" i="23"/>
  <c r="L206" i="23"/>
  <c r="L207" i="23"/>
  <c r="L208" i="23"/>
  <c r="L209" i="23"/>
  <c r="L210" i="23"/>
  <c r="L211" i="23"/>
  <c r="L212" i="23"/>
  <c r="L213" i="23"/>
  <c r="L214" i="23"/>
  <c r="L215" i="23"/>
  <c r="L216" i="23"/>
  <c r="L217" i="23"/>
  <c r="L218" i="23"/>
  <c r="L219" i="23"/>
  <c r="L220" i="23"/>
  <c r="L221" i="23"/>
  <c r="L222" i="23"/>
  <c r="L223" i="23"/>
  <c r="L224" i="23"/>
  <c r="L225" i="23"/>
  <c r="L226" i="23"/>
  <c r="L227" i="23"/>
  <c r="L228" i="23"/>
  <c r="L229" i="23"/>
  <c r="L230" i="23"/>
  <c r="L231" i="23"/>
  <c r="L232" i="23"/>
  <c r="L233" i="23"/>
  <c r="L234" i="23"/>
  <c r="L235" i="23"/>
  <c r="L236" i="23"/>
  <c r="L237" i="23"/>
  <c r="L238" i="23"/>
  <c r="L239" i="23"/>
  <c r="L240" i="23"/>
  <c r="L241" i="23"/>
  <c r="L242" i="23"/>
  <c r="L243" i="23"/>
  <c r="L244" i="23"/>
  <c r="L245" i="23"/>
  <c r="L246" i="23"/>
  <c r="L247" i="23"/>
  <c r="L248" i="23"/>
  <c r="L249" i="23"/>
  <c r="L250" i="23"/>
  <c r="L251" i="23"/>
  <c r="L252" i="23"/>
  <c r="L253" i="23"/>
  <c r="L254" i="23"/>
  <c r="L255" i="23"/>
  <c r="L256" i="23"/>
  <c r="L257" i="23"/>
  <c r="L258" i="23"/>
  <c r="L259" i="23"/>
  <c r="L260" i="23"/>
  <c r="L261" i="23"/>
  <c r="L262" i="23"/>
  <c r="L263" i="23"/>
  <c r="L264" i="23"/>
  <c r="L265" i="23"/>
  <c r="L266" i="23"/>
  <c r="L267" i="23"/>
  <c r="L268" i="23"/>
  <c r="L269" i="23"/>
  <c r="L270" i="23"/>
  <c r="L271" i="23"/>
  <c r="L272" i="23"/>
  <c r="L273" i="23"/>
  <c r="L274" i="23"/>
  <c r="L275" i="23"/>
  <c r="L276" i="23"/>
  <c r="L277" i="23"/>
  <c r="L278" i="23"/>
  <c r="L279" i="23"/>
  <c r="L280" i="23"/>
  <c r="L281" i="23"/>
  <c r="L282" i="23"/>
  <c r="L283" i="23"/>
  <c r="L284" i="23"/>
  <c r="L285" i="23"/>
  <c r="L286" i="23"/>
  <c r="L287" i="23"/>
  <c r="L288" i="23"/>
  <c r="L289" i="23"/>
  <c r="L290" i="23"/>
  <c r="L291" i="23"/>
  <c r="L292" i="23"/>
  <c r="L293" i="23"/>
  <c r="L294" i="23"/>
  <c r="L295" i="23"/>
  <c r="L296" i="23"/>
  <c r="L297" i="23"/>
  <c r="L298" i="23"/>
  <c r="M64" i="16" l="1"/>
  <c r="L64" i="16"/>
  <c r="B81" i="16"/>
  <c r="B76" i="16"/>
  <c r="R76" i="16" s="1"/>
  <c r="Q76" i="16" l="1"/>
  <c r="R75" i="16" a="1"/>
  <c r="R75" i="16" s="1"/>
  <c r="R74" i="16"/>
  <c r="B65" i="16"/>
  <c r="L65" i="16" s="1"/>
  <c r="L12" i="24"/>
  <c r="L11" i="24"/>
  <c r="L10" i="24"/>
  <c r="L9" i="24"/>
  <c r="L8" i="24"/>
  <c r="L6" i="24"/>
  <c r="L7" i="24"/>
  <c r="P76" i="16" l="1"/>
  <c r="Q75" i="16" a="1"/>
  <c r="Q75" i="16" s="1"/>
  <c r="M65" i="16"/>
  <c r="J19" i="25" s="1"/>
  <c r="J18" i="25"/>
  <c r="K65" i="16"/>
  <c r="J65" i="16"/>
  <c r="J16" i="25" s="1"/>
  <c r="I65" i="16"/>
  <c r="J15" i="25" s="1"/>
  <c r="I56" i="16"/>
  <c r="O76" i="16" l="1"/>
  <c r="P75" i="16" a="1"/>
  <c r="P75" i="16" s="1"/>
  <c r="J17" i="25"/>
  <c r="R11" i="19"/>
  <c r="R12" i="19"/>
  <c r="R13" i="19"/>
  <c r="R14" i="19"/>
  <c r="R15" i="19"/>
  <c r="R16" i="19"/>
  <c r="R17" i="19"/>
  <c r="R18" i="19"/>
  <c r="R19" i="19"/>
  <c r="R20" i="19"/>
  <c r="R21" i="19"/>
  <c r="R22" i="19"/>
  <c r="R23" i="19"/>
  <c r="R24" i="19"/>
  <c r="R25" i="19"/>
  <c r="R26" i="19"/>
  <c r="R27" i="19"/>
  <c r="R28" i="19"/>
  <c r="R29" i="19"/>
  <c r="R30" i="19"/>
  <c r="R31" i="19"/>
  <c r="R32" i="19"/>
  <c r="R33" i="19"/>
  <c r="R34" i="19"/>
  <c r="R35" i="19"/>
  <c r="R36" i="19"/>
  <c r="R37" i="19"/>
  <c r="R38" i="19"/>
  <c r="R39" i="19"/>
  <c r="R40" i="19"/>
  <c r="R41" i="19"/>
  <c r="R42" i="19"/>
  <c r="R43" i="19"/>
  <c r="R44" i="19"/>
  <c r="R45" i="19"/>
  <c r="R46" i="19"/>
  <c r="R47" i="19"/>
  <c r="R48" i="19"/>
  <c r="R49" i="19"/>
  <c r="R50" i="19"/>
  <c r="R51" i="19"/>
  <c r="R52" i="19"/>
  <c r="R53" i="19"/>
  <c r="R54" i="19"/>
  <c r="R55" i="19"/>
  <c r="R56" i="19"/>
  <c r="R57" i="19"/>
  <c r="R58" i="19"/>
  <c r="R59" i="19"/>
  <c r="R60" i="19"/>
  <c r="R61" i="19"/>
  <c r="R62" i="19"/>
  <c r="R63" i="19"/>
  <c r="R64" i="19"/>
  <c r="R65" i="19"/>
  <c r="R66" i="19"/>
  <c r="R67" i="19"/>
  <c r="R68" i="19"/>
  <c r="R69" i="19"/>
  <c r="R70" i="19"/>
  <c r="R71" i="19"/>
  <c r="R72" i="19"/>
  <c r="R73" i="19"/>
  <c r="R74" i="19"/>
  <c r="R75" i="19"/>
  <c r="R76" i="19"/>
  <c r="R77" i="19"/>
  <c r="R78" i="19"/>
  <c r="R79" i="19"/>
  <c r="R80" i="19"/>
  <c r="R81" i="19"/>
  <c r="R82" i="19"/>
  <c r="R83" i="19"/>
  <c r="R84" i="19"/>
  <c r="R85" i="19"/>
  <c r="R86" i="19"/>
  <c r="R87" i="19"/>
  <c r="R88" i="19"/>
  <c r="R89" i="19"/>
  <c r="R90" i="19"/>
  <c r="R91" i="19"/>
  <c r="R92" i="19"/>
  <c r="R93" i="19"/>
  <c r="R94" i="19"/>
  <c r="R95" i="19"/>
  <c r="R96" i="19"/>
  <c r="R97" i="19"/>
  <c r="R98" i="19"/>
  <c r="R99" i="19"/>
  <c r="R100" i="19"/>
  <c r="R101" i="19"/>
  <c r="R102" i="19"/>
  <c r="R103" i="19"/>
  <c r="R104" i="19"/>
  <c r="R105" i="19"/>
  <c r="R106" i="19"/>
  <c r="R107" i="19"/>
  <c r="R108" i="19"/>
  <c r="R109" i="19"/>
  <c r="R110" i="19"/>
  <c r="R111" i="19"/>
  <c r="R112" i="19"/>
  <c r="R113" i="19"/>
  <c r="R114" i="19"/>
  <c r="R115" i="19"/>
  <c r="R116" i="19"/>
  <c r="R117" i="19"/>
  <c r="R118" i="19"/>
  <c r="R119" i="19"/>
  <c r="R120" i="19"/>
  <c r="R121" i="19"/>
  <c r="R122" i="19"/>
  <c r="R123" i="19"/>
  <c r="R124" i="19"/>
  <c r="R125" i="19"/>
  <c r="R126" i="19"/>
  <c r="R127" i="19"/>
  <c r="R128" i="19"/>
  <c r="R129" i="19"/>
  <c r="R130" i="19"/>
  <c r="R131" i="19"/>
  <c r="R132" i="19"/>
  <c r="R133" i="19"/>
  <c r="R134" i="19"/>
  <c r="R135" i="19"/>
  <c r="R136" i="19"/>
  <c r="R137" i="19"/>
  <c r="R138" i="19"/>
  <c r="R139" i="19"/>
  <c r="R140" i="19"/>
  <c r="R141" i="19"/>
  <c r="R142" i="19"/>
  <c r="R143" i="19"/>
  <c r="R144" i="19"/>
  <c r="R145" i="19"/>
  <c r="R146" i="19"/>
  <c r="R147" i="19"/>
  <c r="R148" i="19"/>
  <c r="R149" i="19"/>
  <c r="R150" i="19"/>
  <c r="R151" i="19"/>
  <c r="R152" i="19"/>
  <c r="R153" i="19"/>
  <c r="R154" i="19"/>
  <c r="R155" i="19"/>
  <c r="R156" i="19"/>
  <c r="R157" i="19"/>
  <c r="R158" i="19"/>
  <c r="R159" i="19"/>
  <c r="R160" i="19"/>
  <c r="R161" i="19"/>
  <c r="R162" i="19"/>
  <c r="R163" i="19"/>
  <c r="R164" i="19"/>
  <c r="R165" i="19"/>
  <c r="R166" i="19"/>
  <c r="R167" i="19"/>
  <c r="R168" i="19"/>
  <c r="R169" i="19"/>
  <c r="R170" i="19"/>
  <c r="R171" i="19"/>
  <c r="R172" i="19"/>
  <c r="R173" i="19"/>
  <c r="R174" i="19"/>
  <c r="R175" i="19"/>
  <c r="R176" i="19"/>
  <c r="R177" i="19"/>
  <c r="R178" i="19"/>
  <c r="R179" i="19"/>
  <c r="R180" i="19"/>
  <c r="R181" i="19"/>
  <c r="R182" i="19"/>
  <c r="R183" i="19"/>
  <c r="R184" i="19"/>
  <c r="R185" i="19"/>
  <c r="R186" i="19"/>
  <c r="R187" i="19"/>
  <c r="R188" i="19"/>
  <c r="R189" i="19"/>
  <c r="R190" i="19"/>
  <c r="R191" i="19"/>
  <c r="R192" i="19"/>
  <c r="R193" i="19"/>
  <c r="R194" i="19"/>
  <c r="R195" i="19"/>
  <c r="R196" i="19"/>
  <c r="R197" i="19"/>
  <c r="R198" i="19"/>
  <c r="R199" i="19"/>
  <c r="R200" i="19"/>
  <c r="R201" i="19"/>
  <c r="R202" i="19"/>
  <c r="R203" i="19"/>
  <c r="R204" i="19"/>
  <c r="R205" i="19"/>
  <c r="J6" i="19"/>
  <c r="K11" i="19"/>
  <c r="L11" i="19" s="1"/>
  <c r="K12" i="19"/>
  <c r="L12" i="19" s="1"/>
  <c r="K13" i="19"/>
  <c r="L13" i="19" s="1"/>
  <c r="K14" i="19"/>
  <c r="L14" i="19" s="1"/>
  <c r="K15" i="19"/>
  <c r="L15" i="19" s="1"/>
  <c r="K16" i="19"/>
  <c r="L16" i="19" s="1"/>
  <c r="K17" i="19"/>
  <c r="L17" i="19" s="1"/>
  <c r="K18" i="19"/>
  <c r="L18" i="19" s="1"/>
  <c r="K19" i="19"/>
  <c r="L19" i="19" s="1"/>
  <c r="K20" i="19"/>
  <c r="L20" i="19" s="1"/>
  <c r="K21" i="19"/>
  <c r="L21" i="19" s="1"/>
  <c r="K22" i="19"/>
  <c r="L22" i="19" s="1"/>
  <c r="K23" i="19"/>
  <c r="L23" i="19" s="1"/>
  <c r="K24" i="19"/>
  <c r="L24" i="19" s="1"/>
  <c r="K25" i="19"/>
  <c r="L25" i="19" s="1"/>
  <c r="K26" i="19"/>
  <c r="L26" i="19" s="1"/>
  <c r="K27" i="19"/>
  <c r="L27" i="19" s="1"/>
  <c r="K28" i="19"/>
  <c r="L28" i="19" s="1"/>
  <c r="K29" i="19"/>
  <c r="L29" i="19" s="1"/>
  <c r="K30" i="19"/>
  <c r="L30" i="19" s="1"/>
  <c r="K31" i="19"/>
  <c r="L31" i="19" s="1"/>
  <c r="K32" i="19"/>
  <c r="L32" i="19" s="1"/>
  <c r="K33" i="19"/>
  <c r="L33" i="19" s="1"/>
  <c r="K34" i="19"/>
  <c r="L34" i="19" s="1"/>
  <c r="K35" i="19"/>
  <c r="L35" i="19" s="1"/>
  <c r="K36" i="19"/>
  <c r="L36" i="19" s="1"/>
  <c r="K37" i="19"/>
  <c r="L37" i="19" s="1"/>
  <c r="K38" i="19"/>
  <c r="L38" i="19" s="1"/>
  <c r="K39" i="19"/>
  <c r="L39" i="19" s="1"/>
  <c r="K40" i="19"/>
  <c r="L40" i="19" s="1"/>
  <c r="K41" i="19"/>
  <c r="L41" i="19" s="1"/>
  <c r="K42" i="19"/>
  <c r="L42" i="19" s="1"/>
  <c r="K43" i="19"/>
  <c r="L43" i="19" s="1"/>
  <c r="K44" i="19"/>
  <c r="L44" i="19" s="1"/>
  <c r="K45" i="19"/>
  <c r="L45" i="19" s="1"/>
  <c r="K46" i="19"/>
  <c r="L46" i="19" s="1"/>
  <c r="K47" i="19"/>
  <c r="L47" i="19" s="1"/>
  <c r="K48" i="19"/>
  <c r="L48" i="19" s="1"/>
  <c r="K49" i="19"/>
  <c r="L49" i="19" s="1"/>
  <c r="K50" i="19"/>
  <c r="L50" i="19" s="1"/>
  <c r="K51" i="19"/>
  <c r="L51" i="19" s="1"/>
  <c r="K52" i="19"/>
  <c r="L52" i="19" s="1"/>
  <c r="K53" i="19"/>
  <c r="L53" i="19" s="1"/>
  <c r="K54" i="19"/>
  <c r="L54" i="19" s="1"/>
  <c r="K55" i="19"/>
  <c r="L55" i="19" s="1"/>
  <c r="K56" i="19"/>
  <c r="L56" i="19" s="1"/>
  <c r="K57" i="19"/>
  <c r="L57" i="19" s="1"/>
  <c r="K58" i="19"/>
  <c r="L58" i="19" s="1"/>
  <c r="K59" i="19"/>
  <c r="L59" i="19" s="1"/>
  <c r="K60" i="19"/>
  <c r="L60" i="19" s="1"/>
  <c r="K61" i="19"/>
  <c r="L61" i="19" s="1"/>
  <c r="K62" i="19"/>
  <c r="L62" i="19" s="1"/>
  <c r="K63" i="19"/>
  <c r="L63" i="19" s="1"/>
  <c r="K64" i="19"/>
  <c r="L64" i="19" s="1"/>
  <c r="K65" i="19"/>
  <c r="L65" i="19" s="1"/>
  <c r="K66" i="19"/>
  <c r="L66" i="19" s="1"/>
  <c r="K67" i="19"/>
  <c r="L67" i="19" s="1"/>
  <c r="K68" i="19"/>
  <c r="L68" i="19" s="1"/>
  <c r="K69" i="19"/>
  <c r="L69" i="19" s="1"/>
  <c r="K70" i="19"/>
  <c r="L70" i="19" s="1"/>
  <c r="K71" i="19"/>
  <c r="L71" i="19" s="1"/>
  <c r="K72" i="19"/>
  <c r="L72" i="19" s="1"/>
  <c r="K73" i="19"/>
  <c r="L73" i="19" s="1"/>
  <c r="K74" i="19"/>
  <c r="L74" i="19" s="1"/>
  <c r="K75" i="19"/>
  <c r="L75" i="19" s="1"/>
  <c r="K76" i="19"/>
  <c r="L76" i="19" s="1"/>
  <c r="K77" i="19"/>
  <c r="L77" i="19" s="1"/>
  <c r="K78" i="19"/>
  <c r="L78" i="19" s="1"/>
  <c r="K79" i="19"/>
  <c r="L79" i="19" s="1"/>
  <c r="K80" i="19"/>
  <c r="L80" i="19" s="1"/>
  <c r="K81" i="19"/>
  <c r="L81" i="19" s="1"/>
  <c r="K82" i="19"/>
  <c r="L82" i="19" s="1"/>
  <c r="K83" i="19"/>
  <c r="L83" i="19" s="1"/>
  <c r="K84" i="19"/>
  <c r="L84" i="19" s="1"/>
  <c r="K85" i="19"/>
  <c r="L85" i="19" s="1"/>
  <c r="K86" i="19"/>
  <c r="L86" i="19" s="1"/>
  <c r="K87" i="19"/>
  <c r="L87" i="19" s="1"/>
  <c r="K88" i="19"/>
  <c r="L88" i="19" s="1"/>
  <c r="K89" i="19"/>
  <c r="L89" i="19" s="1"/>
  <c r="K90" i="19"/>
  <c r="L90" i="19" s="1"/>
  <c r="K91" i="19"/>
  <c r="L91" i="19" s="1"/>
  <c r="K92" i="19"/>
  <c r="L92" i="19" s="1"/>
  <c r="K93" i="19"/>
  <c r="L93" i="19" s="1"/>
  <c r="K94" i="19"/>
  <c r="L94" i="19" s="1"/>
  <c r="K95" i="19"/>
  <c r="L95" i="19" s="1"/>
  <c r="K96" i="19"/>
  <c r="L96" i="19" s="1"/>
  <c r="K97" i="19"/>
  <c r="L97" i="19" s="1"/>
  <c r="K98" i="19"/>
  <c r="L98" i="19" s="1"/>
  <c r="K99" i="19"/>
  <c r="L99" i="19" s="1"/>
  <c r="K100" i="19"/>
  <c r="L100" i="19" s="1"/>
  <c r="K101" i="19"/>
  <c r="L101" i="19" s="1"/>
  <c r="K102" i="19"/>
  <c r="L102" i="19" s="1"/>
  <c r="K103" i="19"/>
  <c r="L103" i="19" s="1"/>
  <c r="K104" i="19"/>
  <c r="L104" i="19" s="1"/>
  <c r="K105" i="19"/>
  <c r="L105" i="19" s="1"/>
  <c r="K106" i="19"/>
  <c r="L106" i="19" s="1"/>
  <c r="K107" i="19"/>
  <c r="L107" i="19" s="1"/>
  <c r="K108" i="19"/>
  <c r="L108" i="19" s="1"/>
  <c r="K109" i="19"/>
  <c r="L109" i="19" s="1"/>
  <c r="K110" i="19"/>
  <c r="L110" i="19" s="1"/>
  <c r="K111" i="19"/>
  <c r="L111" i="19" s="1"/>
  <c r="K112" i="19"/>
  <c r="L112" i="19" s="1"/>
  <c r="K113" i="19"/>
  <c r="L113" i="19" s="1"/>
  <c r="K114" i="19"/>
  <c r="L114" i="19" s="1"/>
  <c r="K115" i="19"/>
  <c r="L115" i="19" s="1"/>
  <c r="K116" i="19"/>
  <c r="L116" i="19" s="1"/>
  <c r="K117" i="19"/>
  <c r="L117" i="19" s="1"/>
  <c r="K118" i="19"/>
  <c r="L118" i="19" s="1"/>
  <c r="K119" i="19"/>
  <c r="L119" i="19" s="1"/>
  <c r="K120" i="19"/>
  <c r="L120" i="19" s="1"/>
  <c r="K121" i="19"/>
  <c r="L121" i="19" s="1"/>
  <c r="K122" i="19"/>
  <c r="L122" i="19" s="1"/>
  <c r="K123" i="19"/>
  <c r="L123" i="19" s="1"/>
  <c r="K124" i="19"/>
  <c r="L124" i="19" s="1"/>
  <c r="K125" i="19"/>
  <c r="L125" i="19" s="1"/>
  <c r="K126" i="19"/>
  <c r="L126" i="19" s="1"/>
  <c r="K127" i="19"/>
  <c r="L127" i="19" s="1"/>
  <c r="K128" i="19"/>
  <c r="L128" i="19" s="1"/>
  <c r="K129" i="19"/>
  <c r="L129" i="19" s="1"/>
  <c r="K130" i="19"/>
  <c r="L130" i="19" s="1"/>
  <c r="K131" i="19"/>
  <c r="L131" i="19" s="1"/>
  <c r="K132" i="19"/>
  <c r="L132" i="19" s="1"/>
  <c r="K133" i="19"/>
  <c r="L133" i="19" s="1"/>
  <c r="K134" i="19"/>
  <c r="L134" i="19" s="1"/>
  <c r="K135" i="19"/>
  <c r="L135" i="19" s="1"/>
  <c r="K136" i="19"/>
  <c r="L136" i="19" s="1"/>
  <c r="K137" i="19"/>
  <c r="L137" i="19" s="1"/>
  <c r="K138" i="19"/>
  <c r="L138" i="19" s="1"/>
  <c r="K139" i="19"/>
  <c r="L139" i="19" s="1"/>
  <c r="K140" i="19"/>
  <c r="L140" i="19" s="1"/>
  <c r="K141" i="19"/>
  <c r="L141" i="19" s="1"/>
  <c r="K142" i="19"/>
  <c r="L142" i="19" s="1"/>
  <c r="K143" i="19"/>
  <c r="L143" i="19" s="1"/>
  <c r="K144" i="19"/>
  <c r="L144" i="19" s="1"/>
  <c r="K145" i="19"/>
  <c r="L145" i="19" s="1"/>
  <c r="K146" i="19"/>
  <c r="L146" i="19" s="1"/>
  <c r="K147" i="19"/>
  <c r="L147" i="19" s="1"/>
  <c r="K148" i="19"/>
  <c r="L148" i="19" s="1"/>
  <c r="K149" i="19"/>
  <c r="L149" i="19" s="1"/>
  <c r="K150" i="19"/>
  <c r="L150" i="19" s="1"/>
  <c r="K151" i="19"/>
  <c r="L151" i="19" s="1"/>
  <c r="K152" i="19"/>
  <c r="L152" i="19" s="1"/>
  <c r="K153" i="19"/>
  <c r="L153" i="19" s="1"/>
  <c r="K154" i="19"/>
  <c r="L154" i="19" s="1"/>
  <c r="K155" i="19"/>
  <c r="L155" i="19" s="1"/>
  <c r="K156" i="19"/>
  <c r="L156" i="19" s="1"/>
  <c r="K157" i="19"/>
  <c r="L157" i="19" s="1"/>
  <c r="K158" i="19"/>
  <c r="L158" i="19" s="1"/>
  <c r="K159" i="19"/>
  <c r="L159" i="19" s="1"/>
  <c r="K160" i="19"/>
  <c r="L160" i="19" s="1"/>
  <c r="K161" i="19"/>
  <c r="L161" i="19" s="1"/>
  <c r="K162" i="19"/>
  <c r="L162" i="19" s="1"/>
  <c r="K163" i="19"/>
  <c r="L163" i="19" s="1"/>
  <c r="K164" i="19"/>
  <c r="L164" i="19" s="1"/>
  <c r="K165" i="19"/>
  <c r="L165" i="19" s="1"/>
  <c r="K166" i="19"/>
  <c r="L166" i="19" s="1"/>
  <c r="K167" i="19"/>
  <c r="L167" i="19" s="1"/>
  <c r="K168" i="19"/>
  <c r="L168" i="19" s="1"/>
  <c r="K169" i="19"/>
  <c r="L169" i="19" s="1"/>
  <c r="K170" i="19"/>
  <c r="L170" i="19" s="1"/>
  <c r="K171" i="19"/>
  <c r="L171" i="19" s="1"/>
  <c r="K172" i="19"/>
  <c r="L172" i="19" s="1"/>
  <c r="K173" i="19"/>
  <c r="L173" i="19" s="1"/>
  <c r="K174" i="19"/>
  <c r="L174" i="19" s="1"/>
  <c r="K175" i="19"/>
  <c r="L175" i="19" s="1"/>
  <c r="K176" i="19"/>
  <c r="L176" i="19" s="1"/>
  <c r="K177" i="19"/>
  <c r="L177" i="19" s="1"/>
  <c r="K178" i="19"/>
  <c r="L178" i="19" s="1"/>
  <c r="K179" i="19"/>
  <c r="L179" i="19" s="1"/>
  <c r="K180" i="19"/>
  <c r="L180" i="19" s="1"/>
  <c r="K181" i="19"/>
  <c r="L181" i="19" s="1"/>
  <c r="K182" i="19"/>
  <c r="L182" i="19" s="1"/>
  <c r="K183" i="19"/>
  <c r="L183" i="19" s="1"/>
  <c r="K184" i="19"/>
  <c r="L184" i="19" s="1"/>
  <c r="K185" i="19"/>
  <c r="L185" i="19" s="1"/>
  <c r="K186" i="19"/>
  <c r="L186" i="19" s="1"/>
  <c r="K187" i="19"/>
  <c r="L187" i="19" s="1"/>
  <c r="K188" i="19"/>
  <c r="L188" i="19" s="1"/>
  <c r="K189" i="19"/>
  <c r="L189" i="19" s="1"/>
  <c r="K190" i="19"/>
  <c r="L190" i="19" s="1"/>
  <c r="K191" i="19"/>
  <c r="L191" i="19" s="1"/>
  <c r="K192" i="19"/>
  <c r="L192" i="19" s="1"/>
  <c r="K193" i="19"/>
  <c r="L193" i="19" s="1"/>
  <c r="K194" i="19"/>
  <c r="L194" i="19" s="1"/>
  <c r="K195" i="19"/>
  <c r="L195" i="19" s="1"/>
  <c r="K196" i="19"/>
  <c r="L196" i="19" s="1"/>
  <c r="K197" i="19"/>
  <c r="L197" i="19" s="1"/>
  <c r="K198" i="19"/>
  <c r="L198" i="19" s="1"/>
  <c r="K199" i="19"/>
  <c r="L199" i="19" s="1"/>
  <c r="K200" i="19"/>
  <c r="L200" i="19" s="1"/>
  <c r="K201" i="19"/>
  <c r="L201" i="19" s="1"/>
  <c r="K202" i="19"/>
  <c r="L202" i="19" s="1"/>
  <c r="K203" i="19"/>
  <c r="L203" i="19" s="1"/>
  <c r="K204" i="19"/>
  <c r="L204" i="19" s="1"/>
  <c r="K205" i="19"/>
  <c r="L205" i="19" s="1"/>
  <c r="N76" i="16" l="1"/>
  <c r="O75" i="16" a="1"/>
  <c r="O75" i="16" s="1"/>
  <c r="P74" i="16"/>
  <c r="Q74" i="16"/>
  <c r="M76" i="16" l="1"/>
  <c r="N75" i="16" a="1"/>
  <c r="N75" i="16" s="1"/>
  <c r="O74" i="16"/>
  <c r="B60" i="16"/>
  <c r="B55" i="16"/>
  <c r="C6" i="25" s="1"/>
  <c r="B39" i="16"/>
  <c r="L76" i="16" l="1"/>
  <c r="M75" i="16" a="1"/>
  <c r="M75" i="16" s="1"/>
  <c r="N74" i="16"/>
  <c r="O16" i="9"/>
  <c r="I53" i="16"/>
  <c r="F55" i="16"/>
  <c r="F54" i="16"/>
  <c r="B61" i="16"/>
  <c r="F6" i="25" s="1"/>
  <c r="R39" i="16"/>
  <c r="N7" i="24"/>
  <c r="O7" i="24"/>
  <c r="N8" i="24"/>
  <c r="O8" i="24"/>
  <c r="N9" i="24"/>
  <c r="O9" i="24"/>
  <c r="N10" i="24"/>
  <c r="O10" i="24"/>
  <c r="N11" i="24"/>
  <c r="O11" i="24"/>
  <c r="N12" i="24"/>
  <c r="O12" i="24"/>
  <c r="O6" i="24"/>
  <c r="N6" i="24"/>
  <c r="K76" i="16" l="1"/>
  <c r="L75" i="16" a="1"/>
  <c r="L75" i="16" s="1"/>
  <c r="M74" i="16"/>
  <c r="H65" i="16"/>
  <c r="J53" i="16"/>
  <c r="I55" i="16" s="1"/>
  <c r="L32" i="23"/>
  <c r="L33" i="23"/>
  <c r="L34" i="23"/>
  <c r="L35" i="23"/>
  <c r="L36" i="23"/>
  <c r="L37" i="23"/>
  <c r="L38" i="23"/>
  <c r="L39" i="23"/>
  <c r="L40" i="23"/>
  <c r="L41" i="23"/>
  <c r="J76" i="16" l="1"/>
  <c r="K75" i="16" a="1"/>
  <c r="K75" i="16" s="1"/>
  <c r="L74" i="16"/>
  <c r="J14" i="25"/>
  <c r="O65" i="16"/>
  <c r="I76" i="16" l="1"/>
  <c r="J75" i="16" a="1"/>
  <c r="J75" i="16" s="1"/>
  <c r="K74" i="16"/>
  <c r="E68" i="16"/>
  <c r="F68" i="16"/>
  <c r="L8" i="23"/>
  <c r="L9" i="23"/>
  <c r="L10" i="23"/>
  <c r="L11" i="23"/>
  <c r="L14" i="23"/>
  <c r="L15" i="23"/>
  <c r="L16" i="23"/>
  <c r="L18" i="23"/>
  <c r="L19" i="23"/>
  <c r="L20" i="23"/>
  <c r="L21" i="23"/>
  <c r="L22" i="23"/>
  <c r="L23" i="23"/>
  <c r="L24" i="23"/>
  <c r="L25" i="23"/>
  <c r="L26" i="23"/>
  <c r="L27" i="23"/>
  <c r="L28" i="23"/>
  <c r="L29" i="23"/>
  <c r="L30" i="23"/>
  <c r="L31" i="23"/>
  <c r="I26" i="16"/>
  <c r="N31" i="16"/>
  <c r="C27" i="16"/>
  <c r="C26" i="16"/>
  <c r="C25" i="16"/>
  <c r="H76" i="16" l="1"/>
  <c r="I75" i="16" a="1"/>
  <c r="I75" i="16" s="1"/>
  <c r="J74" i="16"/>
  <c r="H68" i="16"/>
  <c r="M14" i="25" s="1"/>
  <c r="J68" i="16"/>
  <c r="M16" i="25" s="1"/>
  <c r="I68" i="16"/>
  <c r="M15" i="25" s="1"/>
  <c r="M31" i="16"/>
  <c r="M30" i="16" s="1"/>
  <c r="H4" i="16"/>
  <c r="G67" i="16" s="1"/>
  <c r="E2" i="16"/>
  <c r="M10" i="24"/>
  <c r="M11" i="24"/>
  <c r="M12" i="24"/>
  <c r="M7" i="24"/>
  <c r="M8" i="24"/>
  <c r="M9" i="24"/>
  <c r="M6" i="24"/>
  <c r="L13" i="23" s="1"/>
  <c r="H202" i="19"/>
  <c r="H203" i="19"/>
  <c r="H204" i="19"/>
  <c r="H205" i="19"/>
  <c r="H28" i="19"/>
  <c r="H29" i="19"/>
  <c r="H30" i="19"/>
  <c r="H31" i="19"/>
  <c r="H32" i="19"/>
  <c r="H33" i="19"/>
  <c r="H34" i="19"/>
  <c r="H35" i="19"/>
  <c r="H36" i="19"/>
  <c r="H37" i="19"/>
  <c r="H38" i="19"/>
  <c r="H39" i="19"/>
  <c r="H40" i="19"/>
  <c r="H41" i="19"/>
  <c r="H42" i="19"/>
  <c r="H43" i="19"/>
  <c r="H44" i="19"/>
  <c r="H45" i="19"/>
  <c r="H46" i="19"/>
  <c r="H47" i="19"/>
  <c r="H48" i="19"/>
  <c r="H49" i="19"/>
  <c r="H50" i="19"/>
  <c r="H51" i="19"/>
  <c r="H52" i="19"/>
  <c r="H53" i="19"/>
  <c r="H54" i="19"/>
  <c r="H55" i="19"/>
  <c r="H56" i="19"/>
  <c r="H57" i="19"/>
  <c r="H58" i="19"/>
  <c r="H59" i="19"/>
  <c r="H60" i="19"/>
  <c r="H61" i="19"/>
  <c r="H62" i="19"/>
  <c r="H63" i="19"/>
  <c r="H64" i="19"/>
  <c r="H65" i="19"/>
  <c r="H66" i="19"/>
  <c r="H67" i="19"/>
  <c r="H68" i="19"/>
  <c r="H69" i="19"/>
  <c r="H70" i="19"/>
  <c r="H71" i="19"/>
  <c r="H72" i="19"/>
  <c r="H73" i="19"/>
  <c r="H74" i="19"/>
  <c r="H75" i="19"/>
  <c r="H76" i="19"/>
  <c r="H77" i="19"/>
  <c r="H78" i="19"/>
  <c r="H79" i="19"/>
  <c r="H80" i="19"/>
  <c r="H81" i="19"/>
  <c r="H82" i="19"/>
  <c r="H83" i="19"/>
  <c r="H84" i="19"/>
  <c r="H85" i="19"/>
  <c r="H86" i="19"/>
  <c r="H87" i="19"/>
  <c r="H88" i="19"/>
  <c r="H89" i="19"/>
  <c r="H90" i="19"/>
  <c r="H91" i="19"/>
  <c r="H92" i="19"/>
  <c r="H93" i="19"/>
  <c r="H94" i="19"/>
  <c r="H95" i="19"/>
  <c r="H96" i="19"/>
  <c r="H97" i="19"/>
  <c r="H98" i="19"/>
  <c r="H99" i="19"/>
  <c r="H100" i="19"/>
  <c r="H101" i="19"/>
  <c r="H102" i="19"/>
  <c r="H103" i="19"/>
  <c r="H104" i="19"/>
  <c r="H105" i="19"/>
  <c r="H106" i="19"/>
  <c r="H107" i="19"/>
  <c r="H108" i="19"/>
  <c r="H109" i="19"/>
  <c r="H110" i="19"/>
  <c r="H111" i="19"/>
  <c r="H112" i="19"/>
  <c r="H113" i="19"/>
  <c r="H114" i="19"/>
  <c r="H115" i="19"/>
  <c r="H116" i="19"/>
  <c r="H117" i="19"/>
  <c r="H118" i="19"/>
  <c r="H119" i="19"/>
  <c r="H120" i="19"/>
  <c r="H121" i="19"/>
  <c r="H122" i="19"/>
  <c r="H123" i="19"/>
  <c r="H124" i="19"/>
  <c r="H125" i="19"/>
  <c r="H126" i="19"/>
  <c r="H127" i="19"/>
  <c r="H128" i="19"/>
  <c r="H129" i="19"/>
  <c r="H130" i="19"/>
  <c r="H131" i="19"/>
  <c r="H132" i="19"/>
  <c r="H133" i="19"/>
  <c r="H134" i="19"/>
  <c r="H135" i="19"/>
  <c r="H136" i="19"/>
  <c r="H137" i="19"/>
  <c r="H138" i="19"/>
  <c r="H139" i="19"/>
  <c r="H140" i="19"/>
  <c r="H141" i="19"/>
  <c r="H142" i="19"/>
  <c r="H143" i="19"/>
  <c r="H144" i="19"/>
  <c r="H145" i="19"/>
  <c r="H146" i="19"/>
  <c r="H147" i="19"/>
  <c r="H148" i="19"/>
  <c r="H149" i="19"/>
  <c r="H150" i="19"/>
  <c r="H151" i="19"/>
  <c r="H152" i="19"/>
  <c r="H153" i="19"/>
  <c r="H154" i="19"/>
  <c r="H155" i="19"/>
  <c r="H156" i="19"/>
  <c r="H157" i="19"/>
  <c r="H158" i="19"/>
  <c r="H159" i="19"/>
  <c r="H160" i="19"/>
  <c r="H161" i="19"/>
  <c r="H162" i="19"/>
  <c r="H163" i="19"/>
  <c r="H164" i="19"/>
  <c r="H165" i="19"/>
  <c r="H166" i="19"/>
  <c r="H167" i="19"/>
  <c r="H168" i="19"/>
  <c r="H169" i="19"/>
  <c r="H170" i="19"/>
  <c r="H171" i="19"/>
  <c r="H172" i="19"/>
  <c r="H173" i="19"/>
  <c r="H174" i="19"/>
  <c r="H175" i="19"/>
  <c r="H176" i="19"/>
  <c r="H177" i="19"/>
  <c r="H178" i="19"/>
  <c r="H179" i="19"/>
  <c r="H180" i="19"/>
  <c r="H181" i="19"/>
  <c r="H182" i="19"/>
  <c r="H183" i="19"/>
  <c r="H184" i="19"/>
  <c r="H185" i="19"/>
  <c r="H186" i="19"/>
  <c r="H187" i="19"/>
  <c r="H188" i="19"/>
  <c r="H189" i="19"/>
  <c r="H190" i="19"/>
  <c r="H191" i="19"/>
  <c r="H192" i="19"/>
  <c r="H193" i="19"/>
  <c r="H194" i="19"/>
  <c r="H195" i="19"/>
  <c r="H196" i="19"/>
  <c r="H197" i="19"/>
  <c r="H198" i="19"/>
  <c r="H199" i="19"/>
  <c r="H200" i="19"/>
  <c r="H201" i="19"/>
  <c r="G76" i="16" l="1"/>
  <c r="G75" i="16" s="1" a="1"/>
  <c r="G75" i="16" s="1"/>
  <c r="H75" i="16" a="1"/>
  <c r="H75" i="16" s="1"/>
  <c r="L12" i="23"/>
  <c r="L17" i="23"/>
  <c r="L42" i="23"/>
  <c r="L6" i="23"/>
  <c r="L7" i="23"/>
  <c r="I74" i="16"/>
  <c r="J24" i="16"/>
  <c r="L13" i="25"/>
  <c r="L31" i="16"/>
  <c r="L30" i="16" s="1"/>
  <c r="H2" i="16"/>
  <c r="E67" i="16" s="1"/>
  <c r="H3" i="16"/>
  <c r="C9" i="16" s="1"/>
  <c r="H7" i="19"/>
  <c r="K7" i="19" s="1"/>
  <c r="L7" i="19" s="1"/>
  <c r="H8" i="19"/>
  <c r="K8" i="19" s="1"/>
  <c r="L8" i="19" s="1"/>
  <c r="H9" i="19"/>
  <c r="K9" i="19" s="1"/>
  <c r="L9" i="19" s="1"/>
  <c r="H10" i="19"/>
  <c r="H11" i="19"/>
  <c r="H12" i="19"/>
  <c r="H13" i="19"/>
  <c r="H14" i="19"/>
  <c r="H15" i="19"/>
  <c r="H16" i="19"/>
  <c r="H17" i="19"/>
  <c r="H18" i="19"/>
  <c r="H19" i="19"/>
  <c r="H20" i="19"/>
  <c r="H21" i="19"/>
  <c r="H22" i="19"/>
  <c r="H23" i="19"/>
  <c r="H24" i="19"/>
  <c r="H25" i="19"/>
  <c r="H26" i="19"/>
  <c r="H27" i="19"/>
  <c r="H6" i="19"/>
  <c r="K6" i="19" s="1"/>
  <c r="L6" i="19" s="1"/>
  <c r="D9" i="16" l="1"/>
  <c r="F67" i="16"/>
  <c r="J67" i="16" s="1"/>
  <c r="L16" i="25" s="1"/>
  <c r="R10" i="19"/>
  <c r="S10" i="19" s="1"/>
  <c r="K10" i="19"/>
  <c r="L10" i="19" s="1"/>
  <c r="N10" i="19" s="1"/>
  <c r="O10" i="19" s="1"/>
  <c r="P10" i="19" s="1"/>
  <c r="J26" i="16"/>
  <c r="K31" i="16"/>
  <c r="K30" i="16" s="1"/>
  <c r="E4" i="16"/>
  <c r="H67" i="16" l="1"/>
  <c r="L14" i="25" s="1"/>
  <c r="I67" i="16"/>
  <c r="L15" i="25" s="1"/>
  <c r="E9" i="16"/>
  <c r="N7" i="19"/>
  <c r="O7" i="19" s="1"/>
  <c r="P7" i="19" s="1"/>
  <c r="N6" i="19"/>
  <c r="O6" i="19" s="1"/>
  <c r="P6" i="19" s="1"/>
  <c r="N8" i="19"/>
  <c r="O8" i="19" s="1"/>
  <c r="P8" i="19" s="1"/>
  <c r="N9" i="19"/>
  <c r="O9" i="19" s="1"/>
  <c r="P9" i="19" s="1"/>
  <c r="H74" i="16"/>
  <c r="J31" i="16"/>
  <c r="J30" i="16" s="1"/>
  <c r="E3" i="16"/>
  <c r="B10" i="16" l="1" a="1"/>
  <c r="B10" i="16" s="1"/>
  <c r="C10" i="16" a="1"/>
  <c r="C10" i="16" s="1"/>
  <c r="D10" i="16" a="1"/>
  <c r="D10" i="16" s="1"/>
  <c r="F9" i="16"/>
  <c r="E10" i="16" a="1"/>
  <c r="E10" i="16" s="1"/>
  <c r="G74" i="16"/>
  <c r="K13" i="25"/>
  <c r="G66" i="16"/>
  <c r="J2" i="16"/>
  <c r="E66" i="16" s="1"/>
  <c r="K24" i="16"/>
  <c r="J3" i="16"/>
  <c r="F66" i="16" s="1"/>
  <c r="I31" i="16"/>
  <c r="I30" i="16" s="1"/>
  <c r="G9" i="16" l="1"/>
  <c r="F10" i="16" a="1"/>
  <c r="F10" i="16" s="1"/>
  <c r="J66" i="16"/>
  <c r="K16" i="25" s="1"/>
  <c r="I66" i="16"/>
  <c r="K15" i="25" s="1"/>
  <c r="H66" i="16"/>
  <c r="K14" i="25" s="1"/>
  <c r="J39" i="16"/>
  <c r="L39" i="16"/>
  <c r="I39" i="16"/>
  <c r="Q39" i="16"/>
  <c r="P39" i="16"/>
  <c r="O39" i="16"/>
  <c r="M39" i="16"/>
  <c r="K39" i="16"/>
  <c r="G39" i="16"/>
  <c r="N39" i="16"/>
  <c r="H39" i="16"/>
  <c r="K26" i="16"/>
  <c r="H31" i="16"/>
  <c r="H30" i="16" s="1"/>
  <c r="H9" i="16" l="1"/>
  <c r="G10" i="16" a="1"/>
  <c r="G10" i="16" s="1"/>
  <c r="F30" i="16"/>
  <c r="I9" i="16" l="1"/>
  <c r="H10" i="16" a="1"/>
  <c r="H10" i="16" s="1"/>
  <c r="M66" i="16"/>
  <c r="K19" i="25" s="1"/>
  <c r="L66" i="16"/>
  <c r="J9" i="16" l="1"/>
  <c r="I10" i="16" a="1"/>
  <c r="I10" i="16" s="1"/>
  <c r="Q80" i="16"/>
  <c r="R80" i="16"/>
  <c r="M80" i="16"/>
  <c r="O80" i="16"/>
  <c r="P80" i="16"/>
  <c r="H80" i="16"/>
  <c r="N80" i="16"/>
  <c r="J80" i="16"/>
  <c r="M68" i="16"/>
  <c r="M19" i="25" s="1"/>
  <c r="L68" i="16"/>
  <c r="L80" i="16"/>
  <c r="K80" i="16"/>
  <c r="M67" i="16"/>
  <c r="L19" i="25" s="1"/>
  <c r="L67" i="16"/>
  <c r="G80" i="16"/>
  <c r="I80" i="16"/>
  <c r="K9" i="16" l="1"/>
  <c r="J10" i="16" a="1"/>
  <c r="J10" i="16" s="1"/>
  <c r="J11" i="16" s="1"/>
  <c r="M18" i="25"/>
  <c r="K67" i="16"/>
  <c r="O67" i="16" s="1"/>
  <c r="L18" i="25"/>
  <c r="K68" i="16"/>
  <c r="O68" i="16" s="1"/>
  <c r="K18" i="25"/>
  <c r="K66" i="16"/>
  <c r="O66" i="16" s="1"/>
  <c r="R6" i="19"/>
  <c r="S6" i="19" s="1"/>
  <c r="R7" i="19"/>
  <c r="S7" i="19" s="1"/>
  <c r="R8" i="19"/>
  <c r="S8" i="19" s="1"/>
  <c r="R9" i="19"/>
  <c r="S9" i="19" s="1"/>
  <c r="C14" i="16"/>
  <c r="N32" i="16"/>
  <c r="C15" i="16"/>
  <c r="I25" i="16"/>
  <c r="J25" i="16"/>
  <c r="M32" i="16"/>
  <c r="L32" i="16"/>
  <c r="G41" i="16"/>
  <c r="M41" i="16"/>
  <c r="I41" i="16"/>
  <c r="Q41" i="16"/>
  <c r="H41" i="16"/>
  <c r="N41" i="16"/>
  <c r="J32" i="16"/>
  <c r="K32" i="16"/>
  <c r="P41" i="16"/>
  <c r="R41" i="16"/>
  <c r="J41" i="16"/>
  <c r="I32" i="16"/>
  <c r="O41" i="16"/>
  <c r="C11" i="16"/>
  <c r="F11" i="16"/>
  <c r="K25" i="16"/>
  <c r="K41" i="16"/>
  <c r="B11" i="16"/>
  <c r="H32" i="16"/>
  <c r="E11" i="16"/>
  <c r="L41" i="16"/>
  <c r="H11" i="16"/>
  <c r="D11" i="16"/>
  <c r="G11" i="16"/>
  <c r="I11" i="16"/>
  <c r="L9" i="16" l="1"/>
  <c r="K10" i="16" a="1"/>
  <c r="K10" i="16" s="1"/>
  <c r="K11" i="16" s="1"/>
  <c r="U10" i="19"/>
  <c r="V10" i="19" s="1"/>
  <c r="W10" i="19" s="1"/>
  <c r="S41" i="16"/>
  <c r="O32" i="16"/>
  <c r="K17" i="25"/>
  <c r="M17" i="25"/>
  <c r="L17" i="25"/>
  <c r="U8" i="19"/>
  <c r="V8" i="19" s="1"/>
  <c r="W8" i="19" s="1"/>
  <c r="U6" i="19"/>
  <c r="V6" i="19" s="1"/>
  <c r="W6" i="19" s="1"/>
  <c r="U7" i="19"/>
  <c r="V7" i="19" s="1"/>
  <c r="W7" i="19" s="1"/>
  <c r="U9" i="19"/>
  <c r="V9" i="19" s="1"/>
  <c r="W9" i="19" s="1"/>
  <c r="M9" i="16" l="1"/>
  <c r="L10" i="16" a="1"/>
  <c r="L10" i="16" s="1"/>
  <c r="L11" i="16" s="1"/>
  <c r="N9" i="16" l="1"/>
  <c r="M10" i="16" a="1"/>
  <c r="M10" i="16" s="1"/>
  <c r="M11" i="16" s="1"/>
  <c r="O9" i="16" l="1"/>
  <c r="N10" i="16" a="1"/>
  <c r="N10" i="16" s="1"/>
  <c r="N11" i="16" s="1"/>
  <c r="P9" i="16" l="1"/>
  <c r="O10" i="16" a="1"/>
  <c r="O10" i="16" s="1"/>
  <c r="O11" i="16" s="1"/>
  <c r="Q9" i="16" l="1"/>
  <c r="P10" i="16" a="1"/>
  <c r="P10" i="16" s="1"/>
  <c r="P11" i="16" s="1"/>
  <c r="R9" i="16" l="1"/>
  <c r="Q10" i="16" a="1"/>
  <c r="Q10" i="16" s="1"/>
  <c r="Q11" i="16" s="1"/>
  <c r="S9" i="16" l="1"/>
  <c r="R10" i="16" a="1"/>
  <c r="R10" i="16" s="1"/>
  <c r="R11" i="16" s="1"/>
  <c r="T9" i="16" l="1"/>
  <c r="S10" i="16" a="1"/>
  <c r="S10" i="16" s="1"/>
  <c r="S11" i="16" s="1"/>
  <c r="U9" i="16" l="1"/>
  <c r="T10" i="16" a="1"/>
  <c r="T10" i="16" s="1"/>
  <c r="T11" i="16" s="1"/>
  <c r="V9" i="16" l="1"/>
  <c r="U10" i="16" a="1"/>
  <c r="U10" i="16" s="1"/>
  <c r="U11" i="16" s="1"/>
  <c r="W9" i="16" l="1"/>
  <c r="V10" i="16" a="1"/>
  <c r="V10" i="16" s="1"/>
  <c r="V11" i="16" s="1"/>
  <c r="X9" i="16" l="1"/>
  <c r="W10" i="16" a="1"/>
  <c r="W10" i="16" s="1"/>
  <c r="W11" i="16" s="1"/>
  <c r="Y9" i="16" l="1"/>
  <c r="X10" i="16" a="1"/>
  <c r="X10" i="16" s="1"/>
  <c r="X11" i="16" s="1"/>
  <c r="Z9" i="16" l="1"/>
  <c r="Y10" i="16" a="1"/>
  <c r="Y10" i="16" s="1"/>
  <c r="Y11" i="16" s="1"/>
  <c r="AA9" i="16" l="1"/>
  <c r="Z10" i="16" a="1"/>
  <c r="Z10" i="16" s="1"/>
  <c r="Z11" i="16" s="1"/>
  <c r="AB9" i="16" l="1"/>
  <c r="AA10" i="16" a="1"/>
  <c r="AA10" i="16" s="1"/>
  <c r="AA11" i="16" s="1"/>
  <c r="AC9" i="16" l="1"/>
  <c r="AB10" i="16" a="1"/>
  <c r="AB10" i="16" s="1"/>
  <c r="AB11" i="16" s="1"/>
  <c r="AD9" i="16" l="1"/>
  <c r="AC10" i="16" a="1"/>
  <c r="AC10" i="16" s="1"/>
  <c r="AC11" i="16" s="1"/>
  <c r="AE9" i="16" l="1"/>
  <c r="AD10" i="16" a="1"/>
  <c r="AD10" i="16" s="1"/>
  <c r="AD11" i="16" s="1"/>
  <c r="AF9" i="16" l="1"/>
  <c r="AE10" i="16" a="1"/>
  <c r="AE10" i="16" s="1"/>
  <c r="AE11" i="16" s="1"/>
  <c r="AF10" i="16" l="1" a="1"/>
  <c r="AF10" i="16" s="1"/>
  <c r="AK37" i="16"/>
  <c r="AK38" i="16" l="1"/>
  <c r="AK39" i="16" s="1"/>
  <c r="AF11" i="16"/>
  <c r="C16" i="1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<sst xmlns="http://schemas.openxmlformats.org/spreadsheetml/2006/main" count="214" uniqueCount="147">
  <si>
    <t>Data</t>
  </si>
  <si>
    <t>Descrição</t>
  </si>
  <si>
    <t>hoje</t>
  </si>
  <si>
    <t>offset</t>
  </si>
  <si>
    <t>mês</t>
  </si>
  <si>
    <t>ano</t>
  </si>
  <si>
    <t>Valor</t>
  </si>
  <si>
    <t>Dia</t>
  </si>
  <si>
    <t>Mês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</si>
  <si>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</si>
  <si>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</si>
  <si>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</si>
  <si>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</si>
  <si>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</si>
  <si>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</si>
  <si>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</si>
  <si>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</si>
  <si>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</si>
  <si>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</si>
  <si>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</si>
  <si>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</si>
  <si>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DIA</t>
  </si>
  <si>
    <t>Texto</t>
  </si>
  <si>
    <t>Ontem</t>
  </si>
  <si>
    <t>Global</t>
  </si>
  <si>
    <t>Tipo Veiculo</t>
  </si>
  <si>
    <t>Marca</t>
  </si>
  <si>
    <t>Modelo</t>
  </si>
  <si>
    <t>Placa</t>
  </si>
  <si>
    <t>KM Inicial</t>
  </si>
  <si>
    <t>#</t>
  </si>
  <si>
    <t>Observação</t>
  </si>
  <si>
    <t>Caminhão</t>
  </si>
  <si>
    <t>Van</t>
  </si>
  <si>
    <t>Moto</t>
  </si>
  <si>
    <t>Carro</t>
  </si>
  <si>
    <t>Ônibus</t>
  </si>
  <si>
    <t>Scooter</t>
  </si>
  <si>
    <t>Quadriciclo</t>
  </si>
  <si>
    <t>Volvo</t>
  </si>
  <si>
    <t>Volkswagen</t>
  </si>
  <si>
    <t>Scania</t>
  </si>
  <si>
    <t>Toyota</t>
  </si>
  <si>
    <t>Ford</t>
  </si>
  <si>
    <t>Mercedes-Benz</t>
  </si>
  <si>
    <t>Honda</t>
  </si>
  <si>
    <t>Nissan</t>
  </si>
  <si>
    <t>BMW</t>
  </si>
  <si>
    <t>Hyundai</t>
  </si>
  <si>
    <t>Nome Motorista</t>
  </si>
  <si>
    <t>CPF</t>
  </si>
  <si>
    <t>Tipo CNH</t>
  </si>
  <si>
    <t>Vencimento CNH</t>
  </si>
  <si>
    <t>Tipo de Gastos</t>
  </si>
  <si>
    <t>Combustível</t>
  </si>
  <si>
    <t>Multa</t>
  </si>
  <si>
    <t>Revisão Preventiva</t>
  </si>
  <si>
    <t>Revisão Corretiva</t>
  </si>
  <si>
    <t>Pedágio</t>
  </si>
  <si>
    <t>Seguro</t>
  </si>
  <si>
    <t>Estacionamento</t>
  </si>
  <si>
    <t>Impostos (IPVA, etc.)</t>
  </si>
  <si>
    <t>Lavagem</t>
  </si>
  <si>
    <t>Troca de pneus</t>
  </si>
  <si>
    <t>Tipo de Gasto</t>
  </si>
  <si>
    <t>Veiculo</t>
  </si>
  <si>
    <t>KM Veículo</t>
  </si>
  <si>
    <t>Data Retorno</t>
  </si>
  <si>
    <t>Motorista</t>
  </si>
  <si>
    <t>KM Final</t>
  </si>
  <si>
    <t>Observações</t>
  </si>
  <si>
    <t>Data Início</t>
  </si>
  <si>
    <t>Identificação</t>
  </si>
  <si>
    <t>(não preencha essa coluna)</t>
  </si>
  <si>
    <t>Origem</t>
  </si>
  <si>
    <t>Destino</t>
  </si>
  <si>
    <t>Monitoramento Rápido</t>
  </si>
  <si>
    <t>Início do Mês</t>
  </si>
  <si>
    <t>Fim do Mês</t>
  </si>
  <si>
    <t>Gastos</t>
  </si>
  <si>
    <t>Mês extenso</t>
  </si>
  <si>
    <t>Hoje</t>
  </si>
  <si>
    <t>Status</t>
  </si>
  <si>
    <t>Motorista:</t>
  </si>
  <si>
    <t>Dashboard Gastos</t>
  </si>
  <si>
    <t>Filtros</t>
  </si>
  <si>
    <t>Todos Motoristas</t>
  </si>
  <si>
    <t>Veículo:</t>
  </si>
  <si>
    <t>Tipo Gastos</t>
  </si>
  <si>
    <t>Tipo de Gasto:</t>
  </si>
  <si>
    <t>Escolha</t>
  </si>
  <si>
    <t>Período</t>
  </si>
  <si>
    <t>Todo Período</t>
  </si>
  <si>
    <t>7 últimos dias</t>
  </si>
  <si>
    <t>Card 1</t>
  </si>
  <si>
    <t>Gráfico 1</t>
  </si>
  <si>
    <t>Rotas</t>
  </si>
  <si>
    <t>Gráfico 2</t>
  </si>
  <si>
    <t>HOJE</t>
  </si>
  <si>
    <t>Início do Ano</t>
  </si>
  <si>
    <t>Fim do Ano</t>
  </si>
  <si>
    <t>Início</t>
  </si>
  <si>
    <t>Fim</t>
  </si>
  <si>
    <t>Dias de Viagem</t>
  </si>
  <si>
    <t>Km Rodado</t>
  </si>
  <si>
    <t>Dashboard Veículos</t>
  </si>
  <si>
    <t>Incremento Ano</t>
  </si>
  <si>
    <t>Ano Início</t>
  </si>
  <si>
    <t>Ano Análise</t>
  </si>
  <si>
    <t>Incremento Mês</t>
  </si>
  <si>
    <t>Mês Análise (text)</t>
  </si>
  <si>
    <t>Todos Meses</t>
  </si>
  <si>
    <t>rotas</t>
  </si>
  <si>
    <t>Intervalo Ano</t>
  </si>
  <si>
    <t>desempate</t>
  </si>
  <si>
    <t>rankin</t>
  </si>
  <si>
    <t>valor</t>
  </si>
  <si>
    <t>veículo</t>
  </si>
  <si>
    <t>Veículos</t>
  </si>
  <si>
    <t>Ranking Rotas / Veículo</t>
  </si>
  <si>
    <t>gastos</t>
  </si>
  <si>
    <t>Ano:</t>
  </si>
  <si>
    <t>Mês:</t>
  </si>
  <si>
    <t>Texto Aviso</t>
  </si>
  <si>
    <t>Km Percorridos</t>
  </si>
  <si>
    <t>Rotas Finalizadas</t>
  </si>
  <si>
    <t>Rotas Não Finalizadas</t>
  </si>
  <si>
    <t>Gastos Totais</t>
  </si>
  <si>
    <t>Rota</t>
  </si>
  <si>
    <t>(opcional)</t>
  </si>
  <si>
    <t>TODO PERÍODO</t>
  </si>
  <si>
    <t>Card &amp; Tabela</t>
  </si>
  <si>
    <t>(preencher somente quando encerrar rota)</t>
  </si>
  <si>
    <t>Veículo</t>
  </si>
  <si>
    <t>R$/km</t>
  </si>
  <si>
    <t>Gráfic</t>
  </si>
  <si>
    <t>Label Eixo</t>
  </si>
  <si>
    <t>Opção Período</t>
  </si>
  <si>
    <t>Dias</t>
  </si>
  <si>
    <t>Semanas</t>
  </si>
  <si>
    <t>Meses Inteiros</t>
  </si>
  <si>
    <t xml:space="preserve">Últimos 12 </t>
  </si>
  <si>
    <t xml:space="preserve">Visualizar: </t>
  </si>
  <si>
    <t>Km Percorrido</t>
  </si>
  <si>
    <t>(opcional - Serve para atrelar à um motorista)</t>
  </si>
  <si>
    <t>Fiat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</si>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</sst>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R$&quot;\ * #,##0.00_-;\-&quot;R$&quot;\ * #,##0.00_-;_-&quot;R$&quot;\ * &quot;-&quot;??_-;_-@_-"/>
    <numFmt numFmtId="164" formatCode="_-&quot;R$&quot;* #,##0.000_-;\-&quot;R$&quot;* #,##0.000_-;_-&quot;R$&quot;* &quot;-&quot;??_-;_-@_-"/>
    <numFmt numFmtId="165" formatCode="_-&quot;R$&quot;\ * #,##0.0_-;\-&quot;R$&quot;\ * #,##0.0_-;_-&quot;R$&quot;\ * &quot;-&quot;??_-;_-@_-"/>
    <numFmt numFmtId="166" formatCode="ddd"/>
    <numFmt numFmtId="167" formatCode="_-&quot;R$&quot;\ * #,##0_-;\-&quot;R$&quot;\ * #,##0_-;_-&quot;R$&quot;\ * &quot;-&quot;??_-;_-@_-"/>
    <numFmt numFmtId="168" formatCode="dd/mm/yy;@"/>
    <numFmt numFmtId="169" formatCode="&quot;R$&quot;\ #,##0"/>
    <numFmt numFmtId="170" formatCode="[$-F800]dddd\,\ mmmm\ dd\,\ yyyy"/>
    <numFmt numFmtId="171" formatCode="dd/mm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8"/>
      <color rgb="FFF37F87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2C2A4D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b/>
      <sz val="8"/>
      <color theme="0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EDAA2B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b/>
      <sz val="11"/>
      <color rgb="FF2C2A4D"/>
      <name val="Calibri"/>
      <family val="2"/>
      <scheme val="minor"/>
    </font>
    <font>
      <b/>
      <sz val="10"/>
      <color rgb="FF2C2A4D"/>
      <name val="Calibri"/>
      <family val="2"/>
      <scheme val="minor"/>
    </font>
    <font>
      <b/>
      <sz val="11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b/>
      <sz val="10"/>
      <color theme="0" tint="-0.249977111117893"/>
      <name val="Calibri"/>
      <family val="2"/>
      <scheme val="minor"/>
    </font>
    <font>
      <b/>
      <sz val="10"/>
      <color rgb="FFF37F87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1"/>
      <color rgb="FF41C77E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color rgb="FF000000"/>
      <name val="Segoe UI"/>
      <family val="2"/>
    </font>
    <font>
      <b/>
      <sz val="11"/>
      <color rgb="FFFF0000"/>
      <name val="Calibri"/>
      <family val="2"/>
      <scheme val="minor"/>
    </font>
    <font>
      <b/>
      <sz val="10"/>
      <color rgb="FF29DEA1"/>
      <name val="Calibri"/>
      <family val="2"/>
      <scheme val="minor"/>
    </font>
    <font>
      <b/>
      <sz val="11"/>
      <color rgb="FF29DEA1"/>
      <name val="Calibri"/>
      <family val="2"/>
      <scheme val="minor"/>
    </font>
    <font>
      <sz val="11"/>
      <color rgb="FF29DEA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0"/>
      <color theme="1" tint="4.9989318521683403E-2"/>
      <name val="Calibri"/>
      <family val="2"/>
      <scheme val="minor"/>
    </font>
    <font>
      <sz val="10"/>
      <color rgb="FF242B44"/>
      <name val="Calibri"/>
      <family val="2"/>
      <scheme val="minor"/>
    </font>
    <font>
      <b/>
      <sz val="10"/>
      <color rgb="FF242B44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323B59"/>
        <bgColor indexed="64"/>
      </patternFill>
    </fill>
    <fill>
      <patternFill patternType="solid">
        <fgColor rgb="FF242B44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A1734"/>
        <bgColor indexed="64"/>
      </patternFill>
    </fill>
    <fill>
      <patternFill patternType="solid">
        <fgColor rgb="FF29DEA1"/>
        <bgColor indexed="64"/>
      </patternFill>
    </fill>
    <fill>
      <patternFill patternType="solid">
        <fgColor rgb="FF158962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2C2A4D"/>
      </left>
      <right style="thin">
        <color rgb="FF48457F"/>
      </right>
      <top style="thin">
        <color rgb="FF48457F"/>
      </top>
      <bottom style="thin">
        <color rgb="FF48457F"/>
      </bottom>
      <diagonal/>
    </border>
    <border>
      <left style="thin">
        <color rgb="FF48457F"/>
      </left>
      <right style="thin">
        <color rgb="FF2C2A4D"/>
      </right>
      <top/>
      <bottom style="thin">
        <color rgb="FF2C2A4D"/>
      </bottom>
      <diagonal/>
    </border>
    <border>
      <left style="thick">
        <color rgb="FF242B44"/>
      </left>
      <right/>
      <top style="thick">
        <color rgb="FF242B44"/>
      </top>
      <bottom style="thick">
        <color rgb="FF242B44"/>
      </bottom>
      <diagonal/>
    </border>
    <border>
      <left style="thick">
        <color rgb="FF242B44"/>
      </left>
      <right style="thick">
        <color rgb="FF242B44"/>
      </right>
      <top style="thick">
        <color rgb="FF242B44"/>
      </top>
      <bottom/>
      <diagonal/>
    </border>
    <border>
      <left style="thin">
        <color rgb="FF323B59"/>
      </left>
      <right style="thin">
        <color rgb="FF323B59"/>
      </right>
      <top style="thin">
        <color rgb="FF323B59"/>
      </top>
      <bottom style="thin">
        <color rgb="FF323B59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50">
    <xf numFmtId="0" fontId="0" fillId="0" borderId="0" xfId="0"/>
    <xf numFmtId="164" fontId="3" fillId="2" borderId="0" xfId="1" applyNumberFormat="1" applyFont="1" applyFill="1" applyAlignment="1">
      <alignment horizontal="left" vertical="center" indent="1"/>
    </xf>
    <xf numFmtId="0" fontId="0" fillId="2" borderId="0" xfId="0" applyFill="1"/>
    <xf numFmtId="3" fontId="3" fillId="3" borderId="0" xfId="1" applyNumberFormat="1" applyFont="1" applyFill="1" applyAlignment="1">
      <alignment horizontal="center" vertic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9" fontId="0" fillId="3" borderId="0" xfId="0" applyNumberFormat="1" applyFill="1" applyAlignment="1">
      <alignment horizontal="center"/>
    </xf>
    <xf numFmtId="9" fontId="7" fillId="3" borderId="0" xfId="0" applyNumberFormat="1" applyFont="1" applyFill="1" applyAlignment="1">
      <alignment horizontal="center" vertical="center"/>
    </xf>
    <xf numFmtId="165" fontId="7" fillId="3" borderId="0" xfId="1" applyNumberFormat="1" applyFont="1" applyFill="1" applyAlignment="1">
      <alignment horizontal="center" vertical="center"/>
    </xf>
    <xf numFmtId="0" fontId="10" fillId="0" borderId="0" xfId="0" applyFont="1" applyAlignment="1" applyProtection="1">
      <alignment horizontal="center" vertical="center"/>
      <protection locked="0"/>
    </xf>
    <xf numFmtId="166" fontId="10" fillId="0" borderId="0" xfId="0" applyNumberFormat="1" applyFont="1" applyAlignment="1" applyProtection="1">
      <alignment horizontal="center" vertical="center"/>
      <protection locked="0"/>
    </xf>
    <xf numFmtId="165" fontId="10" fillId="0" borderId="0" xfId="1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6" borderId="0" xfId="0" applyFill="1"/>
    <xf numFmtId="44" fontId="11" fillId="8" borderId="4" xfId="1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164" fontId="3" fillId="2" borderId="0" xfId="1" applyNumberFormat="1" applyFont="1" applyFill="1" applyAlignment="1">
      <alignment horizontal="left" vertical="center"/>
    </xf>
    <xf numFmtId="0" fontId="12" fillId="3" borderId="0" xfId="0" applyFont="1" applyFill="1" applyAlignment="1">
      <alignment horizontal="center" vertical="center"/>
    </xf>
    <xf numFmtId="0" fontId="0" fillId="3" borderId="0" xfId="0" applyFill="1" applyAlignment="1">
      <alignment vertical="center"/>
    </xf>
    <xf numFmtId="0" fontId="13" fillId="7" borderId="3" xfId="0" applyFont="1" applyFill="1" applyBorder="1" applyAlignment="1">
      <alignment horizontal="center" vertical="center"/>
    </xf>
    <xf numFmtId="44" fontId="11" fillId="9" borderId="4" xfId="1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vertical="center" indent="1"/>
    </xf>
    <xf numFmtId="0" fontId="14" fillId="3" borderId="0" xfId="0" applyFont="1" applyFill="1" applyAlignment="1">
      <alignment horizontal="left" vertical="center" indent="1"/>
    </xf>
    <xf numFmtId="0" fontId="15" fillId="7" borderId="3" xfId="0" applyFont="1" applyFill="1" applyBorder="1" applyAlignment="1">
      <alignment horizontal="left" vertical="center" indent="1"/>
    </xf>
    <xf numFmtId="0" fontId="14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/>
    </xf>
    <xf numFmtId="0" fontId="14" fillId="3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/>
    </xf>
    <xf numFmtId="0" fontId="15" fillId="7" borderId="3" xfId="0" applyFont="1" applyFill="1" applyBorder="1" applyAlignment="1">
      <alignment horizontal="center" vertical="center"/>
    </xf>
    <xf numFmtId="3" fontId="16" fillId="3" borderId="0" xfId="1" applyNumberFormat="1" applyFont="1" applyFill="1" applyAlignment="1">
      <alignment horizontal="center" vertical="center"/>
    </xf>
    <xf numFmtId="9" fontId="17" fillId="3" borderId="0" xfId="0" applyNumberFormat="1" applyFont="1" applyFill="1" applyAlignment="1">
      <alignment horizontal="center" vertical="center"/>
    </xf>
    <xf numFmtId="165" fontId="17" fillId="3" borderId="0" xfId="1" applyNumberFormat="1" applyFont="1" applyFill="1" applyAlignment="1">
      <alignment horizontal="center" vertical="center"/>
    </xf>
    <xf numFmtId="44" fontId="18" fillId="8" borderId="4" xfId="1" applyFont="1" applyFill="1" applyBorder="1" applyAlignment="1">
      <alignment horizontal="center" vertical="center"/>
    </xf>
    <xf numFmtId="168" fontId="14" fillId="2" borderId="0" xfId="0" applyNumberFormat="1" applyFont="1" applyFill="1" applyAlignment="1">
      <alignment horizontal="center" vertical="center"/>
    </xf>
    <xf numFmtId="168" fontId="16" fillId="2" borderId="0" xfId="1" applyNumberFormat="1" applyFont="1" applyFill="1" applyAlignment="1">
      <alignment horizontal="center" vertical="center"/>
    </xf>
    <xf numFmtId="168" fontId="14" fillId="3" borderId="0" xfId="0" applyNumberFormat="1" applyFont="1" applyFill="1" applyAlignment="1">
      <alignment horizontal="center" vertical="center"/>
    </xf>
    <xf numFmtId="168" fontId="18" fillId="8" borderId="4" xfId="1" applyNumberFormat="1" applyFont="1" applyFill="1" applyBorder="1" applyAlignment="1">
      <alignment horizontal="center" vertical="center"/>
    </xf>
    <xf numFmtId="168" fontId="15" fillId="7" borderId="3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44" fontId="19" fillId="9" borderId="4" xfId="1" applyFont="1" applyFill="1" applyBorder="1" applyAlignment="1">
      <alignment horizontal="center" vertical="center"/>
    </xf>
    <xf numFmtId="44" fontId="19" fillId="8" borderId="4" xfId="1" applyFont="1" applyFill="1" applyBorder="1" applyAlignment="1">
      <alignment horizontal="left" vertical="center" indent="1"/>
    </xf>
    <xf numFmtId="44" fontId="19" fillId="8" borderId="4" xfId="1" applyFont="1" applyFill="1" applyBorder="1" applyAlignment="1">
      <alignment horizontal="center" vertical="center"/>
    </xf>
    <xf numFmtId="14" fontId="19" fillId="8" borderId="4" xfId="1" applyNumberFormat="1" applyFont="1" applyFill="1" applyBorder="1" applyAlignment="1">
      <alignment horizontal="center" vertical="center"/>
    </xf>
    <xf numFmtId="0" fontId="14" fillId="3" borderId="0" xfId="0" applyFont="1" applyFill="1"/>
    <xf numFmtId="44" fontId="20" fillId="10" borderId="4" xfId="1" applyFont="1" applyFill="1" applyBorder="1" applyAlignment="1">
      <alignment horizontal="center" vertical="center"/>
    </xf>
    <xf numFmtId="3" fontId="18" fillId="8" borderId="4" xfId="1" applyNumberFormat="1" applyFont="1" applyFill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14" fontId="1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vertical="center"/>
    </xf>
    <xf numFmtId="44" fontId="14" fillId="2" borderId="0" xfId="1" applyFont="1" applyFill="1" applyAlignment="1">
      <alignment vertical="center"/>
    </xf>
    <xf numFmtId="0" fontId="14" fillId="2" borderId="0" xfId="0" applyFont="1" applyFill="1"/>
    <xf numFmtId="0" fontId="21" fillId="3" borderId="0" xfId="0" applyFont="1" applyFill="1" applyAlignment="1">
      <alignment horizontal="center" vertical="center"/>
    </xf>
    <xf numFmtId="14" fontId="14" fillId="3" borderId="0" xfId="0" applyNumberFormat="1" applyFont="1" applyFill="1" applyAlignment="1">
      <alignment horizontal="center" vertical="center"/>
    </xf>
    <xf numFmtId="0" fontId="14" fillId="3" borderId="0" xfId="0" applyFont="1" applyFill="1" applyAlignment="1">
      <alignment vertical="center"/>
    </xf>
    <xf numFmtId="44" fontId="14" fillId="3" borderId="0" xfId="1" applyFont="1" applyFill="1" applyAlignment="1">
      <alignment vertical="center"/>
    </xf>
    <xf numFmtId="0" fontId="22" fillId="7" borderId="3" xfId="0" applyFont="1" applyFill="1" applyBorder="1" applyAlignment="1">
      <alignment horizontal="center" vertical="center"/>
    </xf>
    <xf numFmtId="14" fontId="15" fillId="7" borderId="3" xfId="0" applyNumberFormat="1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left" vertical="center"/>
    </xf>
    <xf numFmtId="44" fontId="15" fillId="7" borderId="3" xfId="1" applyFont="1" applyFill="1" applyBorder="1" applyAlignment="1">
      <alignment horizontal="left" vertical="center"/>
    </xf>
    <xf numFmtId="9" fontId="14" fillId="3" borderId="0" xfId="0" applyNumberFormat="1" applyFont="1" applyFill="1" applyAlignment="1">
      <alignment horizontal="center"/>
    </xf>
    <xf numFmtId="168" fontId="19" fillId="8" borderId="4" xfId="1" applyNumberFormat="1" applyFont="1" applyFill="1" applyBorder="1" applyAlignment="1">
      <alignment horizontal="center" vertical="center"/>
    </xf>
    <xf numFmtId="164" fontId="16" fillId="2" borderId="0" xfId="1" applyNumberFormat="1" applyFont="1" applyFill="1" applyAlignment="1">
      <alignment horizontal="center" vertical="center"/>
    </xf>
    <xf numFmtId="0" fontId="14" fillId="3" borderId="0" xfId="0" quotePrefix="1" applyFont="1" applyFill="1"/>
    <xf numFmtId="3" fontId="19" fillId="8" borderId="4" xfId="1" applyNumberFormat="1" applyFont="1" applyFill="1" applyBorder="1" applyAlignment="1">
      <alignment horizontal="center" vertical="center"/>
    </xf>
    <xf numFmtId="3" fontId="14" fillId="2" borderId="0" xfId="0" applyNumberFormat="1" applyFont="1" applyFill="1" applyAlignment="1">
      <alignment horizontal="center"/>
    </xf>
    <xf numFmtId="3" fontId="14" fillId="3" borderId="0" xfId="0" applyNumberFormat="1" applyFont="1" applyFill="1" applyAlignment="1">
      <alignment horizontal="center"/>
    </xf>
    <xf numFmtId="3" fontId="15" fillId="7" borderId="3" xfId="0" applyNumberFormat="1" applyFont="1" applyFill="1" applyBorder="1" applyAlignment="1">
      <alignment horizontal="center" vertical="center"/>
    </xf>
    <xf numFmtId="0" fontId="14" fillId="2" borderId="0" xfId="0" applyFont="1" applyFill="1" applyAlignment="1">
      <alignment horizontal="left" indent="1"/>
    </xf>
    <xf numFmtId="0" fontId="14" fillId="3" borderId="0" xfId="0" applyFont="1" applyFill="1" applyAlignment="1">
      <alignment horizontal="left" indent="1"/>
    </xf>
    <xf numFmtId="3" fontId="14" fillId="2" borderId="0" xfId="1" applyNumberFormat="1" applyFont="1" applyFill="1" applyAlignment="1">
      <alignment horizontal="center" vertical="center"/>
    </xf>
    <xf numFmtId="3" fontId="14" fillId="3" borderId="0" xfId="1" applyNumberFormat="1" applyFont="1" applyFill="1" applyAlignment="1">
      <alignment horizontal="center" vertical="center"/>
    </xf>
    <xf numFmtId="3" fontId="15" fillId="7" borderId="3" xfId="1" applyNumberFormat="1" applyFont="1" applyFill="1" applyBorder="1" applyAlignment="1">
      <alignment horizontal="center" vertical="center"/>
    </xf>
    <xf numFmtId="0" fontId="4" fillId="0" borderId="0" xfId="0" applyFont="1"/>
    <xf numFmtId="14" fontId="4" fillId="0" borderId="0" xfId="0" applyNumberFormat="1" applyFont="1" applyAlignment="1" applyProtection="1">
      <alignment horizontal="center" vertical="center"/>
      <protection locked="0"/>
    </xf>
    <xf numFmtId="14" fontId="4" fillId="0" borderId="0" xfId="0" applyNumberFormat="1" applyFont="1"/>
    <xf numFmtId="0" fontId="4" fillId="5" borderId="2" xfId="0" applyFont="1" applyFill="1" applyBorder="1" applyAlignment="1" applyProtection="1">
      <alignment horizontal="center" vertical="center"/>
      <protection locked="0"/>
    </xf>
    <xf numFmtId="14" fontId="4" fillId="5" borderId="2" xfId="0" applyNumberFormat="1" applyFont="1" applyFill="1" applyBorder="1" applyAlignment="1" applyProtection="1">
      <alignment horizontal="center" vertical="center"/>
      <protection locked="0"/>
    </xf>
    <xf numFmtId="169" fontId="4" fillId="5" borderId="2" xfId="1" applyNumberFormat="1" applyFont="1" applyFill="1" applyBorder="1" applyAlignment="1" applyProtection="1">
      <alignment horizontal="center" vertical="center"/>
      <protection locked="0"/>
    </xf>
    <xf numFmtId="164" fontId="16" fillId="2" borderId="0" xfId="1" applyNumberFormat="1" applyFont="1" applyFill="1" applyAlignment="1">
      <alignment horizontal="left" vertical="center" indent="1"/>
    </xf>
    <xf numFmtId="0" fontId="23" fillId="3" borderId="0" xfId="0" applyFont="1" applyFill="1" applyAlignment="1">
      <alignment horizontal="center"/>
    </xf>
    <xf numFmtId="44" fontId="22" fillId="10" borderId="4" xfId="1" applyFont="1" applyFill="1" applyBorder="1" applyAlignment="1">
      <alignment horizontal="center" vertical="center"/>
    </xf>
    <xf numFmtId="3" fontId="4" fillId="5" borderId="2" xfId="1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>
      <alignment horizontal="center"/>
    </xf>
    <xf numFmtId="0" fontId="24" fillId="4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3" fontId="4" fillId="0" borderId="0" xfId="0" applyNumberFormat="1" applyFont="1"/>
    <xf numFmtId="44" fontId="4" fillId="0" borderId="0" xfId="1" applyFont="1"/>
    <xf numFmtId="169" fontId="4" fillId="0" borderId="0" xfId="0" applyNumberFormat="1" applyFont="1"/>
    <xf numFmtId="169" fontId="4" fillId="0" borderId="0" xfId="1" applyNumberFormat="1" applyFont="1"/>
    <xf numFmtId="0" fontId="9" fillId="3" borderId="0" xfId="0" applyFont="1" applyFill="1" applyAlignment="1">
      <alignment horizontal="center" wrapText="1"/>
    </xf>
    <xf numFmtId="0" fontId="25" fillId="3" borderId="0" xfId="0" applyFont="1" applyFill="1" applyAlignment="1">
      <alignment horizontal="right" vertical="center" indent="1"/>
    </xf>
    <xf numFmtId="0" fontId="4" fillId="0" borderId="0" xfId="0" applyFont="1" applyAlignment="1">
      <alignment horizontal="right"/>
    </xf>
    <xf numFmtId="3" fontId="10" fillId="5" borderId="0" xfId="0" applyNumberFormat="1" applyFont="1" applyFill="1" applyAlignment="1" applyProtection="1">
      <alignment horizontal="center" vertical="center"/>
      <protection locked="0"/>
    </xf>
    <xf numFmtId="0" fontId="8" fillId="3" borderId="0" xfId="0" applyFont="1" applyFill="1" applyAlignment="1">
      <alignment horizontal="center"/>
    </xf>
    <xf numFmtId="167" fontId="4" fillId="0" borderId="0" xfId="1" applyNumberFormat="1" applyFont="1" applyAlignment="1">
      <alignment horizontal="center"/>
    </xf>
    <xf numFmtId="0" fontId="25" fillId="3" borderId="0" xfId="0" applyFont="1" applyFill="1" applyAlignment="1">
      <alignment horizontal="left" vertical="center" indent="1"/>
    </xf>
    <xf numFmtId="0" fontId="26" fillId="8" borderId="0" xfId="0" applyFont="1" applyFill="1" applyAlignment="1">
      <alignment horizontal="center" vertical="center"/>
    </xf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left"/>
    </xf>
    <xf numFmtId="0" fontId="28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6" fillId="3" borderId="0" xfId="0" applyFont="1" applyFill="1" applyAlignment="1">
      <alignment horizontal="center"/>
    </xf>
    <xf numFmtId="0" fontId="25" fillId="3" borderId="0" xfId="0" applyFont="1" applyFill="1" applyAlignment="1">
      <alignment horizontal="center" vertical="center"/>
    </xf>
    <xf numFmtId="0" fontId="29" fillId="2" borderId="6" xfId="0" applyFont="1" applyFill="1" applyBorder="1" applyAlignment="1">
      <alignment horizontal="center" vertical="center"/>
    </xf>
    <xf numFmtId="0" fontId="30" fillId="3" borderId="0" xfId="0" applyFont="1" applyFill="1" applyAlignment="1">
      <alignment horizontal="center" vertical="center"/>
    </xf>
    <xf numFmtId="0" fontId="31" fillId="3" borderId="0" xfId="0" applyFont="1" applyFill="1" applyAlignment="1">
      <alignment horizontal="center"/>
    </xf>
    <xf numFmtId="0" fontId="4" fillId="0" borderId="2" xfId="0" applyFont="1" applyBorder="1"/>
    <xf numFmtId="0" fontId="24" fillId="11" borderId="2" xfId="0" applyFont="1" applyFill="1" applyBorder="1" applyAlignment="1">
      <alignment horizontal="center"/>
    </xf>
    <xf numFmtId="3" fontId="4" fillId="0" borderId="2" xfId="0" applyNumberFormat="1" applyFont="1" applyBorder="1" applyAlignment="1">
      <alignment horizontal="center"/>
    </xf>
    <xf numFmtId="0" fontId="30" fillId="2" borderId="5" xfId="0" applyFont="1" applyFill="1" applyBorder="1" applyAlignment="1">
      <alignment horizontal="left" vertical="center" indent="1"/>
    </xf>
    <xf numFmtId="3" fontId="7" fillId="3" borderId="7" xfId="0" applyNumberFormat="1" applyFont="1" applyFill="1" applyBorder="1" applyAlignment="1">
      <alignment horizontal="center" vertical="center"/>
    </xf>
    <xf numFmtId="3" fontId="7" fillId="3" borderId="7" xfId="1" applyNumberFormat="1" applyFont="1" applyFill="1" applyBorder="1" applyAlignment="1">
      <alignment horizontal="center" vertical="center"/>
    </xf>
    <xf numFmtId="167" fontId="4" fillId="0" borderId="2" xfId="1" applyNumberFormat="1" applyFont="1" applyBorder="1"/>
    <xf numFmtId="167" fontId="7" fillId="3" borderId="7" xfId="1" applyNumberFormat="1" applyFont="1" applyFill="1" applyBorder="1" applyAlignment="1">
      <alignment horizontal="center" vertical="center"/>
    </xf>
    <xf numFmtId="44" fontId="4" fillId="0" borderId="0" xfId="0" applyNumberFormat="1" applyFont="1"/>
    <xf numFmtId="0" fontId="24" fillId="0" borderId="0" xfId="0" applyFont="1"/>
    <xf numFmtId="14" fontId="4" fillId="0" borderId="2" xfId="0" applyNumberFormat="1" applyFont="1" applyBorder="1" applyAlignment="1">
      <alignment horizontal="center"/>
    </xf>
    <xf numFmtId="0" fontId="30" fillId="3" borderId="0" xfId="0" applyFont="1" applyFill="1" applyAlignment="1">
      <alignment horizontal="right" vertical="center"/>
    </xf>
    <xf numFmtId="170" fontId="4" fillId="0" borderId="0" xfId="0" applyNumberFormat="1" applyFont="1"/>
    <xf numFmtId="0" fontId="9" fillId="3" borderId="0" xfId="0" quotePrefix="1" applyFont="1" applyFill="1" applyAlignment="1">
      <alignment horizontal="left" vertical="center" wrapText="1"/>
    </xf>
    <xf numFmtId="171" fontId="4" fillId="0" borderId="0" xfId="0" applyNumberFormat="1" applyFont="1"/>
    <xf numFmtId="165" fontId="4" fillId="0" borderId="0" xfId="1" applyNumberFormat="1" applyFont="1"/>
    <xf numFmtId="167" fontId="4" fillId="0" borderId="0" xfId="1" applyNumberFormat="1" applyFont="1"/>
    <xf numFmtId="0" fontId="34" fillId="3" borderId="0" xfId="0" applyFont="1" applyFill="1"/>
    <xf numFmtId="0" fontId="34" fillId="2" borderId="0" xfId="0" applyFont="1" applyFill="1"/>
    <xf numFmtId="0" fontId="34" fillId="2" borderId="0" xfId="0" applyFont="1" applyFill="1" applyAlignment="1">
      <alignment horizontal="center"/>
    </xf>
    <xf numFmtId="0" fontId="34" fillId="3" borderId="0" xfId="0" applyFont="1" applyFill="1" applyAlignment="1">
      <alignment horizontal="center"/>
    </xf>
    <xf numFmtId="0" fontId="34" fillId="3" borderId="0" xfId="0" applyFont="1" applyFill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/>
    </xf>
    <xf numFmtId="9" fontId="35" fillId="3" borderId="0" xfId="0" applyNumberFormat="1" applyFont="1" applyFill="1" applyAlignment="1">
      <alignment horizontal="center" vertical="center"/>
    </xf>
    <xf numFmtId="165" fontId="35" fillId="3" borderId="0" xfId="1" applyNumberFormat="1" applyFont="1" applyFill="1" applyBorder="1" applyAlignment="1">
      <alignment horizontal="center" vertical="center"/>
    </xf>
    <xf numFmtId="168" fontId="15" fillId="7" borderId="3" xfId="0" applyNumberFormat="1" applyFont="1" applyFill="1" applyBorder="1" applyAlignment="1" applyProtection="1">
      <alignment horizontal="center" vertical="center"/>
      <protection locked="0"/>
    </xf>
    <xf numFmtId="0" fontId="15" fillId="7" borderId="3" xfId="0" applyFont="1" applyFill="1" applyBorder="1" applyAlignment="1" applyProtection="1">
      <alignment horizontal="center" vertical="center"/>
      <protection locked="0"/>
    </xf>
    <xf numFmtId="0" fontId="15" fillId="7" borderId="3" xfId="0" applyFont="1" applyFill="1" applyBorder="1" applyAlignment="1" applyProtection="1">
      <alignment horizontal="left" vertical="center"/>
      <protection locked="0"/>
    </xf>
    <xf numFmtId="44" fontId="15" fillId="7" borderId="3" xfId="1" applyFont="1" applyFill="1" applyBorder="1" applyAlignment="1" applyProtection="1">
      <alignment horizontal="left" vertical="center"/>
      <protection locked="0"/>
    </xf>
    <xf numFmtId="3" fontId="15" fillId="7" borderId="3" xfId="0" applyNumberFormat="1" applyFont="1" applyFill="1" applyBorder="1" applyAlignment="1" applyProtection="1">
      <alignment horizontal="center" vertical="center"/>
      <protection locked="0"/>
    </xf>
    <xf numFmtId="0" fontId="15" fillId="7" borderId="3" xfId="0" applyFont="1" applyFill="1" applyBorder="1" applyAlignment="1" applyProtection="1">
      <alignment horizontal="left" vertical="center" indent="1"/>
      <protection locked="0"/>
    </xf>
    <xf numFmtId="3" fontId="15" fillId="7" borderId="3" xfId="1" applyNumberFormat="1" applyFont="1" applyFill="1" applyBorder="1" applyAlignment="1" applyProtection="1">
      <alignment horizontal="center" vertical="center"/>
      <protection locked="0"/>
    </xf>
    <xf numFmtId="14" fontId="15" fillId="7" borderId="3" xfId="0" applyNumberFormat="1" applyFont="1" applyFill="1" applyBorder="1" applyAlignment="1" applyProtection="1">
      <alignment horizontal="center" vertical="center"/>
      <protection locked="0"/>
    </xf>
    <xf numFmtId="0" fontId="26" fillId="8" borderId="0" xfId="0" applyFont="1" applyFill="1" applyAlignment="1" applyProtection="1">
      <alignment horizontal="center" vertical="center"/>
      <protection locked="0"/>
    </xf>
    <xf numFmtId="0" fontId="33" fillId="8" borderId="5" xfId="0" quotePrefix="1" applyFont="1" applyFill="1" applyBorder="1" applyAlignment="1" applyProtection="1">
      <alignment horizontal="left" vertical="center" indent="3"/>
      <protection locked="0"/>
    </xf>
    <xf numFmtId="0" fontId="2" fillId="8" borderId="0" xfId="0" applyFont="1" applyFill="1" applyAlignment="1" applyProtection="1">
      <alignment horizontal="center" vertical="center"/>
      <protection locked="0"/>
    </xf>
    <xf numFmtId="0" fontId="26" fillId="8" borderId="0" xfId="0" applyFont="1" applyFill="1" applyAlignment="1" applyProtection="1">
      <alignment horizontal="left" vertical="center" indent="1"/>
      <protection locked="0"/>
    </xf>
    <xf numFmtId="0" fontId="32" fillId="8" borderId="0" xfId="0" applyFont="1" applyFill="1" applyAlignment="1" applyProtection="1">
      <alignment horizontal="center" vertical="center"/>
      <protection locked="0"/>
    </xf>
    <xf numFmtId="0" fontId="2" fillId="8" borderId="0" xfId="0" applyFont="1" applyFill="1" applyAlignment="1" applyProtection="1">
      <alignment horizontal="center" vertical="center"/>
      <protection locked="0"/>
    </xf>
    <xf numFmtId="0" fontId="34" fillId="3" borderId="0" xfId="0" applyFont="1" applyFill="1" applyAlignment="1">
      <alignment horizontal="center"/>
    </xf>
    <xf numFmtId="0" fontId="24" fillId="4" borderId="1" xfId="0" applyFont="1" applyFill="1" applyBorder="1" applyAlignment="1" applyProtection="1">
      <alignment horizontal="center" vertical="center"/>
      <protection locked="0"/>
    </xf>
  </cellXfs>
  <cellStyles count="2">
    <cellStyle name="Moeda" xfId="1" builtinId="4"/>
    <cellStyle name="Normal" xfId="0" builtinId="0"/>
  </cellStyles>
  <dxfs count="5">
    <dxf>
      <font>
        <b/>
        <i val="0"/>
        <strike/>
        <color theme="0" tint="-0.499984740745262"/>
      </font>
      <fill>
        <patternFill patternType="solid">
          <bgColor rgb="FF323B59"/>
        </patternFill>
      </fill>
    </dxf>
    <dxf>
      <font>
        <b/>
        <i val="0"/>
        <strike/>
        <color theme="0" tint="-0.499984740745262"/>
      </font>
      <fill>
        <patternFill patternType="solid">
          <bgColor rgb="FF323B59"/>
        </patternFill>
      </fill>
    </dxf>
    <dxf>
      <font>
        <b/>
        <i val="0"/>
        <strike/>
        <color theme="0" tint="-0.499984740745262"/>
      </font>
      <fill>
        <patternFill patternType="solid">
          <bgColor rgb="FF323B59"/>
        </patternFill>
      </fill>
    </dxf>
    <dxf>
      <font>
        <b/>
        <i val="0"/>
        <strike/>
        <color theme="0" tint="-0.499984740745262"/>
      </font>
      <fill>
        <patternFill patternType="solid">
          <bgColor rgb="FF323B59"/>
        </patternFill>
      </fill>
    </dxf>
    <dxf>
      <font>
        <b/>
        <i val="0"/>
        <strike/>
        <color theme="0" tint="-0.499984740745262"/>
      </font>
      <fill>
        <patternFill patternType="solid">
          <bgColor rgb="FF323B59"/>
        </patternFill>
      </fill>
    </dxf>
  </dxfs>
  <tableStyles count="0" defaultTableStyle="TableStyleMedium2" defaultPivotStyle="PivotStyleLight16"/>
  <colors>
    <mruColors>
      <color rgb="FFFDD692"/>
      <color rgb="FF323B59"/>
      <color rgb="FF29DEA1"/>
      <color rgb="FF242B44"/>
      <color rgb="FF5A6BA0"/>
      <color rgb="FFF37F87"/>
      <color rgb="FF000000"/>
      <color rgb="FF41C77E"/>
      <color rgb="FFF2F2F2"/>
      <color rgb="FF1589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1065027907015317E-2"/>
          <c:y val="2.9840601630958696E-2"/>
          <c:w val="0.96267192613820141"/>
          <c:h val="0.7940227471566055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calculos!$A$11</c:f>
              <c:strCache>
                <c:ptCount val="1"/>
                <c:pt idx="0">
                  <c:v>Gastos</c:v>
                </c:pt>
              </c:strCache>
            </c:strRef>
          </c:tx>
          <c:spPr>
            <a:solidFill>
              <a:srgbClr val="29DEA1"/>
            </a:solidFill>
            <a:ln>
              <a:noFill/>
            </a:ln>
            <a:effectLst>
              <a:glow rad="63500">
                <a:srgbClr val="41C77E">
                  <a:alpha val="20000"/>
                </a:srgbClr>
              </a:glo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calculos!$B$9:$AF$9</c:f>
              <c:numCache>
                <c:formatCode>General</c:formatCode>
                <c:ptCount val="31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</c:numCache>
            </c:numRef>
          </c:cat>
          <c:val>
            <c:numRef>
              <c:f>calculos!$B$11:$AF$11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E8-4F19-B884-B15BAB1F856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1971676320"/>
        <c:axId val="1971847456"/>
      </c:barChart>
      <c:catAx>
        <c:axId val="197167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71847456"/>
        <c:crosses val="autoZero"/>
        <c:auto val="1"/>
        <c:lblAlgn val="ctr"/>
        <c:lblOffset val="100"/>
        <c:noMultiLvlLbl val="0"/>
      </c:catAx>
      <c:valAx>
        <c:axId val="1971847456"/>
        <c:scaling>
          <c:orientation val="minMax"/>
          <c:min val="0"/>
        </c:scaling>
        <c:delete val="1"/>
        <c:axPos val="l"/>
        <c:majorGridlines>
          <c:spPr>
            <a:ln w="9525" cap="flat" cmpd="sng" algn="ctr">
              <a:solidFill>
                <a:srgbClr val="647EFF">
                  <a:alpha val="15000"/>
                </a:srgb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crossAx val="197167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100000">
                  <a:srgbClr val="323B59"/>
                </a:gs>
                <a:gs pos="0">
                  <a:srgbClr val="29DEA1"/>
                </a:gs>
              </a:gsLst>
              <a:lin ang="5400000" scaled="1"/>
            </a:gradFill>
            <a:ln>
              <a:noFill/>
            </a:ln>
            <a:effectLst>
              <a:outerShdw blurRad="50800" dist="38100" dir="5400000" algn="t" rotWithShape="0">
                <a:schemeClr val="tx1">
                  <a:alpha val="40000"/>
                </a:scheme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calculos!$G$74:$R$74</c:f>
              <c:strCache>
                <c:ptCount val="12"/>
                <c:pt idx="0">
                  <c:v>AGO</c:v>
                </c:pt>
                <c:pt idx="1">
                  <c:v>SET</c:v>
                </c:pt>
                <c:pt idx="2">
                  <c:v>OUT</c:v>
                </c:pt>
                <c:pt idx="3">
                  <c:v>NOV</c:v>
                </c:pt>
                <c:pt idx="4">
                  <c:v>DEZ</c:v>
                </c:pt>
                <c:pt idx="5">
                  <c:v>JAN</c:v>
                </c:pt>
                <c:pt idx="6">
                  <c:v>FEV</c:v>
                </c:pt>
                <c:pt idx="7">
                  <c:v>MAR</c:v>
                </c:pt>
                <c:pt idx="8">
                  <c:v>ABR</c:v>
                </c:pt>
                <c:pt idx="9">
                  <c:v>MAI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calculos!$G$80:$R$80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E-4564-BFA2-DB9F75D9B2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216078015"/>
        <c:axId val="1216078495"/>
      </c:barChart>
      <c:catAx>
        <c:axId val="121607801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216078495"/>
        <c:crosses val="autoZero"/>
        <c:auto val="1"/>
        <c:lblAlgn val="ctr"/>
        <c:lblOffset val="100"/>
        <c:noMultiLvlLbl val="0"/>
      </c:catAx>
      <c:valAx>
        <c:axId val="1216078495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21607801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5903666041977207E-2"/>
          <c:y val="0.11181902567912584"/>
          <c:w val="0.95070963278563525"/>
          <c:h val="0.70111122394984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calculos!$G$32</c:f>
              <c:strCache>
                <c:ptCount val="1"/>
                <c:pt idx="0">
                  <c:v> Gastos </c:v>
                </c:pt>
              </c:strCache>
            </c:strRef>
          </c:tx>
          <c:spPr>
            <a:solidFill>
              <a:srgbClr val="29DE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calculos!$H$31:$N$31</c:f>
              <c:numCache>
                <c:formatCode>ddd</c:formatCode>
                <c:ptCount val="7"/>
                <c:pt idx="0">
                  <c:v>45487</c:v>
                </c:pt>
                <c:pt idx="1">
                  <c:v>45488</c:v>
                </c:pt>
                <c:pt idx="2">
                  <c:v>45489</c:v>
                </c:pt>
                <c:pt idx="3">
                  <c:v>45490</c:v>
                </c:pt>
                <c:pt idx="4">
                  <c:v>45491</c:v>
                </c:pt>
                <c:pt idx="5">
                  <c:v>45492</c:v>
                </c:pt>
                <c:pt idx="6">
                  <c:v>45493</c:v>
                </c:pt>
              </c:numCache>
            </c:numRef>
          </c:cat>
          <c:val>
            <c:numRef>
              <c:f>calculos!$H$32:$N$32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21-4EAE-96E8-DB4C800CE06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"/>
        <c:axId val="1971676320"/>
        <c:axId val="1971847456"/>
      </c:barChart>
      <c:dateAx>
        <c:axId val="1971676320"/>
        <c:scaling>
          <c:orientation val="minMax"/>
        </c:scaling>
        <c:delete val="0"/>
        <c:axPos val="b"/>
        <c:numFmt formatCode="ddd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71847456"/>
        <c:crosses val="autoZero"/>
        <c:auto val="1"/>
        <c:lblOffset val="100"/>
        <c:baseTimeUnit val="days"/>
      </c:dateAx>
      <c:valAx>
        <c:axId val="1971847456"/>
        <c:scaling>
          <c:orientation val="minMax"/>
          <c:min val="0"/>
        </c:scaling>
        <c:delete val="1"/>
        <c:axPos val="l"/>
        <c:majorGridlines>
          <c:spPr>
            <a:ln w="9525" cap="flat" cmpd="sng" algn="ctr">
              <a:solidFill>
                <a:srgbClr val="647EFF">
                  <a:alpha val="15000"/>
                </a:srgb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crossAx val="197167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2.1065027907015317E-2"/>
          <c:y val="2.9840601630958696E-2"/>
          <c:w val="0.96267192613820141"/>
          <c:h val="0.8441072028626179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29DE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calculos!$G$36:$R$36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calculos!$G$41:$R$41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86C-4495-8D28-4A3942A2E9A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"/>
        <c:overlap val="100"/>
        <c:axId val="1971676320"/>
        <c:axId val="1971847456"/>
      </c:barChart>
      <c:catAx>
        <c:axId val="1971676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71847456"/>
        <c:crosses val="autoZero"/>
        <c:auto val="1"/>
        <c:lblAlgn val="ctr"/>
        <c:lblOffset val="100"/>
        <c:noMultiLvlLbl val="0"/>
      </c:catAx>
      <c:valAx>
        <c:axId val="1971847456"/>
        <c:scaling>
          <c:orientation val="minMax"/>
          <c:min val="0"/>
        </c:scaling>
        <c:delete val="1"/>
        <c:axPos val="l"/>
        <c:majorGridlines>
          <c:spPr>
            <a:ln w="9525" cap="flat" cmpd="sng" algn="ctr">
              <a:solidFill>
                <a:srgbClr val="647EFF">
                  <a:alpha val="15000"/>
                </a:srgbClr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crossAx val="1971676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Veículos!$P$5</c:f>
              <c:strCache>
                <c:ptCount val="1"/>
                <c:pt idx="0">
                  <c:v>rotas</c:v>
                </c:pt>
              </c:strCache>
            </c:strRef>
          </c:tx>
          <c:spPr>
            <a:solidFill>
              <a:srgbClr val="29DE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Veículos!$O$6:$O$10</c:f>
            </c:multiLvlStrRef>
          </c:cat>
          <c:val>
            <c:numRef>
              <c:f>Veículos!$P$6:$P$10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CF-4FD0-B136-15F681D4F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922753263"/>
        <c:axId val="1922757103"/>
      </c:barChart>
      <c:catAx>
        <c:axId val="19227532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22757103"/>
        <c:crosses val="autoZero"/>
        <c:auto val="1"/>
        <c:lblAlgn val="ctr"/>
        <c:lblOffset val="100"/>
        <c:noMultiLvlLbl val="0"/>
      </c:catAx>
      <c:valAx>
        <c:axId val="1922757103"/>
        <c:scaling>
          <c:orientation val="minMax"/>
        </c:scaling>
        <c:delete val="1"/>
        <c:axPos val="t"/>
        <c:numFmt formatCode="General" sourceLinked="1"/>
        <c:majorTickMark val="none"/>
        <c:minorTickMark val="none"/>
        <c:tickLblPos val="nextTo"/>
        <c:crossAx val="1922753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Veículos!$W$5</c:f>
              <c:strCache>
                <c:ptCount val="1"/>
                <c:pt idx="0">
                  <c:v>gastos</c:v>
                </c:pt>
              </c:strCache>
            </c:strRef>
          </c:tx>
          <c:spPr>
            <a:solidFill>
              <a:srgbClr val="29DEA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Veículos!$V$6:$V$10</c:f>
            </c:multiLvlStrRef>
          </c:cat>
          <c:val>
            <c:numRef>
              <c:f>Veículos!$W$6:$W$10</c:f>
              <c:numCache>
                <c:formatCode>#,##0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C2-474D-AA75-2352EF5D1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922753263"/>
        <c:axId val="1922757103"/>
      </c:barChart>
      <c:catAx>
        <c:axId val="19227532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bg1">
                    <a:lumMod val="9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922757103"/>
        <c:crosses val="autoZero"/>
        <c:auto val="1"/>
        <c:lblAlgn val="ctr"/>
        <c:lblOffset val="100"/>
        <c:noMultiLvlLbl val="0"/>
      </c:catAx>
      <c:valAx>
        <c:axId val="1922757103"/>
        <c:scaling>
          <c:orientation val="minMax"/>
        </c:scaling>
        <c:delete val="1"/>
        <c:axPos val="t"/>
        <c:numFmt formatCode="#,##0" sourceLinked="1"/>
        <c:majorTickMark val="none"/>
        <c:minorTickMark val="none"/>
        <c:tickLblPos val="nextTo"/>
        <c:crossAx val="19227532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fmlaLink="calculos!$B$25" lockText="1" noThreeD="1"/>
</file>

<file path=xl/ctrlProps/ctrlProp2.xml><?xml version="1.0" encoding="utf-8"?>
<formControlPr xmlns="http://schemas.microsoft.com/office/spreadsheetml/2009/9/main" objectType="CheckBox" fmlaLink="calculos!$B$26" lockText="1" noThreeD="1"/>
</file>

<file path=xl/ctrlProps/ctrlProp3.xml><?xml version="1.0" encoding="utf-8"?>
<formControlPr xmlns="http://schemas.microsoft.com/office/spreadsheetml/2009/9/main" objectType="CheckBox" checked="Checked" fmlaLink="calculos!$B$27" lockText="1" noThreeD="1"/>
</file>

<file path=xl/ctrlProps/ctrlProp4.xml><?xml version="1.0" encoding="utf-8"?>
<formControlPr xmlns="http://schemas.microsoft.com/office/spreadsheetml/2009/9/main" objectType="Spin" dx="22" fmlaLink="calculos!$B$37" max="20" page="10" val="4"/>
</file>

<file path=xl/ctrlProps/ctrlProp5.xml><?xml version="1.0" encoding="utf-8"?>
<formControlPr xmlns="http://schemas.microsoft.com/office/spreadsheetml/2009/9/main" objectType="Spin" dx="22" fmlaLink="calculos!$B$53" max="20" page="10" val="4"/>
</file>

<file path=xl/ctrlProps/ctrlProp6.xml><?xml version="1.0" encoding="utf-8"?>
<formControlPr xmlns="http://schemas.microsoft.com/office/spreadsheetml/2009/9/main" objectType="Spin" dx="22" fmlaLink="calculos!$B$58" max="11" page="10" val="6"/>
</file>

<file path=xl/ctrlProps/ctrlProp7.xml><?xml version="1.0" encoding="utf-8"?>
<formControlPr xmlns="http://schemas.microsoft.com/office/spreadsheetml/2009/9/main" objectType="CheckBox" fmlaLink="calculos!$E$54" lockText="1" noThreeD="1"/>
</file>

<file path=xl/ctrlProps/ctrlProp8.xml><?xml version="1.0" encoding="utf-8"?>
<formControlPr xmlns="http://schemas.microsoft.com/office/spreadsheetml/2009/9/main" objectType="CheckBox" fmlaLink="calculos!$E$55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#'Dashboard Gastos'!A1"/><Relationship Id="rId5" Type="http://schemas.openxmlformats.org/officeDocument/2006/relationships/image" Target="../media/image2.png"/><Relationship Id="rId4" Type="http://schemas.openxmlformats.org/officeDocument/2006/relationships/hyperlink" Target="https://videocontrolefrota.zeplanilha.com/" TargetMode="Externa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dastros!A1"/><Relationship Id="rId13" Type="http://schemas.openxmlformats.org/officeDocument/2006/relationships/hyperlink" Target="#AJUDA!A1"/><Relationship Id="rId3" Type="http://schemas.openxmlformats.org/officeDocument/2006/relationships/hyperlink" Target="https://videocontrolefrota.zeplanilha.com/" TargetMode="External"/><Relationship Id="rId7" Type="http://schemas.openxmlformats.org/officeDocument/2006/relationships/hyperlink" Target="#Motoristas!A1"/><Relationship Id="rId12" Type="http://schemas.openxmlformats.org/officeDocument/2006/relationships/hyperlink" Target="#'Dashboard Ve&#237;culos'!A1"/><Relationship Id="rId2" Type="http://schemas.openxmlformats.org/officeDocument/2006/relationships/hyperlink" Target="#INDEX!A1"/><Relationship Id="rId1" Type="http://schemas.openxmlformats.org/officeDocument/2006/relationships/chart" Target="../charts/chart2.xml"/><Relationship Id="rId6" Type="http://schemas.openxmlformats.org/officeDocument/2006/relationships/hyperlink" Target="#Ve&#237;culos!A1"/><Relationship Id="rId11" Type="http://schemas.openxmlformats.org/officeDocument/2006/relationships/hyperlink" Target="#'Dashboard Gastos'!A1"/><Relationship Id="rId5" Type="http://schemas.openxmlformats.org/officeDocument/2006/relationships/hyperlink" Target="https://zeplanilha.com/logistica/planilha-controle-de-frota/" TargetMode="External"/><Relationship Id="rId10" Type="http://schemas.openxmlformats.org/officeDocument/2006/relationships/hyperlink" Target="#Rotas!A1"/><Relationship Id="rId4" Type="http://schemas.openxmlformats.org/officeDocument/2006/relationships/image" Target="../media/image2.png"/><Relationship Id="rId9" Type="http://schemas.openxmlformats.org/officeDocument/2006/relationships/hyperlink" Target="#Gastos!A1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Cadastros!A1"/><Relationship Id="rId13" Type="http://schemas.openxmlformats.org/officeDocument/2006/relationships/hyperlink" Target="#AJUDA!A1"/><Relationship Id="rId3" Type="http://schemas.openxmlformats.org/officeDocument/2006/relationships/hyperlink" Target="https://videocontrolefrota.zeplanilha.com/" TargetMode="External"/><Relationship Id="rId7" Type="http://schemas.openxmlformats.org/officeDocument/2006/relationships/hyperlink" Target="#Motoristas!A1"/><Relationship Id="rId12" Type="http://schemas.openxmlformats.org/officeDocument/2006/relationships/hyperlink" Target="#'Dashboard Ve&#237;culos'!A1"/><Relationship Id="rId2" Type="http://schemas.openxmlformats.org/officeDocument/2006/relationships/hyperlink" Target="#INDEX!A1"/><Relationship Id="rId1" Type="http://schemas.openxmlformats.org/officeDocument/2006/relationships/chart" Target="../charts/chart3.xml"/><Relationship Id="rId6" Type="http://schemas.openxmlformats.org/officeDocument/2006/relationships/hyperlink" Target="#Ve&#237;culos!A1"/><Relationship Id="rId11" Type="http://schemas.openxmlformats.org/officeDocument/2006/relationships/hyperlink" Target="#'Dashboard Gastos'!A1"/><Relationship Id="rId5" Type="http://schemas.openxmlformats.org/officeDocument/2006/relationships/hyperlink" Target="https://zeplanilha.com/logistica/planilha-controle-de-frota/" TargetMode="External"/><Relationship Id="rId10" Type="http://schemas.openxmlformats.org/officeDocument/2006/relationships/hyperlink" Target="#Rotas!A1"/><Relationship Id="rId4" Type="http://schemas.openxmlformats.org/officeDocument/2006/relationships/image" Target="../media/image2.png"/><Relationship Id="rId9" Type="http://schemas.openxmlformats.org/officeDocument/2006/relationships/hyperlink" Target="#Gastos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Ve&#237;culos!A1"/><Relationship Id="rId13" Type="http://schemas.openxmlformats.org/officeDocument/2006/relationships/hyperlink" Target="#'Dashboard Gastos'!A1"/><Relationship Id="rId3" Type="http://schemas.openxmlformats.org/officeDocument/2006/relationships/chart" Target="../charts/chart6.xml"/><Relationship Id="rId7" Type="http://schemas.openxmlformats.org/officeDocument/2006/relationships/hyperlink" Target="https://zeplanilha.com/logistica/planilha-controle-de-frota/" TargetMode="External"/><Relationship Id="rId12" Type="http://schemas.openxmlformats.org/officeDocument/2006/relationships/hyperlink" Target="#Rotas!A1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openxmlformats.org/officeDocument/2006/relationships/image" Target="../media/image2.png"/><Relationship Id="rId11" Type="http://schemas.openxmlformats.org/officeDocument/2006/relationships/hyperlink" Target="#Gastos!A1"/><Relationship Id="rId5" Type="http://schemas.openxmlformats.org/officeDocument/2006/relationships/hyperlink" Target="https://videocontrolefrota.zeplanilha.com/" TargetMode="External"/><Relationship Id="rId10" Type="http://schemas.openxmlformats.org/officeDocument/2006/relationships/hyperlink" Target="#Cadastros!A1"/><Relationship Id="rId4" Type="http://schemas.openxmlformats.org/officeDocument/2006/relationships/hyperlink" Target="#INDEX!A1"/><Relationship Id="rId9" Type="http://schemas.openxmlformats.org/officeDocument/2006/relationships/hyperlink" Target="#Motoristas!A1"/><Relationship Id="rId14" Type="http://schemas.openxmlformats.org/officeDocument/2006/relationships/hyperlink" Target="#'Dashboard Ve&#237;culos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https://zeplanilha.com/logistica/planilha-controle-de-frota/" TargetMode="External"/><Relationship Id="rId13" Type="http://schemas.openxmlformats.org/officeDocument/2006/relationships/hyperlink" Target="#Rotas!A1"/><Relationship Id="rId3" Type="http://schemas.openxmlformats.org/officeDocument/2006/relationships/chart" Target="../charts/chart9.xml"/><Relationship Id="rId7" Type="http://schemas.openxmlformats.org/officeDocument/2006/relationships/image" Target="../media/image2.png"/><Relationship Id="rId12" Type="http://schemas.openxmlformats.org/officeDocument/2006/relationships/hyperlink" Target="#Gastos!A1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hyperlink" Target="https://videocontrolefrota.zeplanilha.com/" TargetMode="External"/><Relationship Id="rId11" Type="http://schemas.openxmlformats.org/officeDocument/2006/relationships/hyperlink" Target="#Cadastros!A1"/><Relationship Id="rId5" Type="http://schemas.openxmlformats.org/officeDocument/2006/relationships/hyperlink" Target="#INDEX!A1"/><Relationship Id="rId15" Type="http://schemas.openxmlformats.org/officeDocument/2006/relationships/hyperlink" Target="#'Dashboard Ve&#237;culos'!A1"/><Relationship Id="rId10" Type="http://schemas.openxmlformats.org/officeDocument/2006/relationships/hyperlink" Target="#Motoristas!A1"/><Relationship Id="rId4" Type="http://schemas.openxmlformats.org/officeDocument/2006/relationships/chart" Target="../charts/chart10.xml"/><Relationship Id="rId9" Type="http://schemas.openxmlformats.org/officeDocument/2006/relationships/hyperlink" Target="#Ve&#237;culos!A1"/><Relationship Id="rId14" Type="http://schemas.openxmlformats.org/officeDocument/2006/relationships/hyperlink" Target="#'Dashboard Gastos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Cadastros!A1"/><Relationship Id="rId13" Type="http://schemas.openxmlformats.org/officeDocument/2006/relationships/hyperlink" Target="#AJUDA!A1"/><Relationship Id="rId3" Type="http://schemas.openxmlformats.org/officeDocument/2006/relationships/hyperlink" Target="https://videocontrolefrota.zeplanilha.com/" TargetMode="External"/><Relationship Id="rId7" Type="http://schemas.openxmlformats.org/officeDocument/2006/relationships/hyperlink" Target="#Motoristas!A1"/><Relationship Id="rId12" Type="http://schemas.openxmlformats.org/officeDocument/2006/relationships/hyperlink" Target="#'Dashboard Ve&#237;culos'!A1"/><Relationship Id="rId2" Type="http://schemas.openxmlformats.org/officeDocument/2006/relationships/hyperlink" Target="#INDEX!A1"/><Relationship Id="rId1" Type="http://schemas.openxmlformats.org/officeDocument/2006/relationships/chart" Target="../charts/chart11.xml"/><Relationship Id="rId6" Type="http://schemas.openxmlformats.org/officeDocument/2006/relationships/hyperlink" Target="#Ve&#237;culos!A1"/><Relationship Id="rId11" Type="http://schemas.openxmlformats.org/officeDocument/2006/relationships/hyperlink" Target="#'Dashboard Gastos'!A1"/><Relationship Id="rId5" Type="http://schemas.openxmlformats.org/officeDocument/2006/relationships/hyperlink" Target="https://zeplanilha.com/logistica/planilha-controle-de-frota/" TargetMode="External"/><Relationship Id="rId10" Type="http://schemas.openxmlformats.org/officeDocument/2006/relationships/hyperlink" Target="#Rotas!A1"/><Relationship Id="rId4" Type="http://schemas.openxmlformats.org/officeDocument/2006/relationships/image" Target="../media/image2.png"/><Relationship Id="rId9" Type="http://schemas.openxmlformats.org/officeDocument/2006/relationships/hyperlink" Target="#Gastos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Cadastros!A1"/><Relationship Id="rId13" Type="http://schemas.openxmlformats.org/officeDocument/2006/relationships/hyperlink" Target="#AJUDA!A1"/><Relationship Id="rId3" Type="http://schemas.openxmlformats.org/officeDocument/2006/relationships/hyperlink" Target="https://videocontrolefrota.zeplanilha.com/" TargetMode="External"/><Relationship Id="rId7" Type="http://schemas.openxmlformats.org/officeDocument/2006/relationships/hyperlink" Target="#Motoristas!A1"/><Relationship Id="rId12" Type="http://schemas.openxmlformats.org/officeDocument/2006/relationships/hyperlink" Target="#'Dashboard Ve&#237;culos'!A1"/><Relationship Id="rId2" Type="http://schemas.openxmlformats.org/officeDocument/2006/relationships/hyperlink" Target="#INDEX!A1"/><Relationship Id="rId1" Type="http://schemas.openxmlformats.org/officeDocument/2006/relationships/chart" Target="../charts/chart12.xml"/><Relationship Id="rId6" Type="http://schemas.openxmlformats.org/officeDocument/2006/relationships/hyperlink" Target="#Ve&#237;culos!A1"/><Relationship Id="rId11" Type="http://schemas.openxmlformats.org/officeDocument/2006/relationships/hyperlink" Target="#'Dashboard Gastos'!A1"/><Relationship Id="rId5" Type="http://schemas.openxmlformats.org/officeDocument/2006/relationships/hyperlink" Target="https://zeplanilha.com/logistica/planilha-controle-de-frota/" TargetMode="External"/><Relationship Id="rId10" Type="http://schemas.openxmlformats.org/officeDocument/2006/relationships/hyperlink" Target="#Rotas!A1"/><Relationship Id="rId4" Type="http://schemas.openxmlformats.org/officeDocument/2006/relationships/image" Target="../media/image2.png"/><Relationship Id="rId9" Type="http://schemas.openxmlformats.org/officeDocument/2006/relationships/hyperlink" Target="#Gastos!A1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Cadastros!A1"/><Relationship Id="rId3" Type="http://schemas.openxmlformats.org/officeDocument/2006/relationships/hyperlink" Target="https://videocontrolefrota.zeplanilha.com/" TargetMode="External"/><Relationship Id="rId7" Type="http://schemas.openxmlformats.org/officeDocument/2006/relationships/hyperlink" Target="#Motoristas!A1"/><Relationship Id="rId12" Type="http://schemas.openxmlformats.org/officeDocument/2006/relationships/hyperlink" Target="#'Dashboard Ve&#237;culos'!A1"/><Relationship Id="rId2" Type="http://schemas.openxmlformats.org/officeDocument/2006/relationships/hyperlink" Target="#INDEX!A1"/><Relationship Id="rId1" Type="http://schemas.openxmlformats.org/officeDocument/2006/relationships/chart" Target="../charts/chart13.xml"/><Relationship Id="rId6" Type="http://schemas.openxmlformats.org/officeDocument/2006/relationships/hyperlink" Target="#Ve&#237;culos!A1"/><Relationship Id="rId11" Type="http://schemas.openxmlformats.org/officeDocument/2006/relationships/hyperlink" Target="#'Dashboard Gastos'!A1"/><Relationship Id="rId5" Type="http://schemas.openxmlformats.org/officeDocument/2006/relationships/hyperlink" Target="https://zeplanilha.com/logistica/planilha-controle-de-frota/" TargetMode="External"/><Relationship Id="rId10" Type="http://schemas.openxmlformats.org/officeDocument/2006/relationships/hyperlink" Target="#Rotas!A1"/><Relationship Id="rId4" Type="http://schemas.openxmlformats.org/officeDocument/2006/relationships/image" Target="../media/image2.png"/><Relationship Id="rId9" Type="http://schemas.openxmlformats.org/officeDocument/2006/relationships/hyperlink" Target="#Gastos!A1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hyperlink" Target="#Gastos!A1"/><Relationship Id="rId13" Type="http://schemas.openxmlformats.org/officeDocument/2006/relationships/hyperlink" Target="https://planilhafrota.zeplanilha.com/" TargetMode="External"/><Relationship Id="rId3" Type="http://schemas.openxmlformats.org/officeDocument/2006/relationships/hyperlink" Target="https://videocontrolefrota.zeplanilha.com/" TargetMode="External"/><Relationship Id="rId7" Type="http://schemas.openxmlformats.org/officeDocument/2006/relationships/hyperlink" Target="#Cadastros!A1"/><Relationship Id="rId12" Type="http://schemas.openxmlformats.org/officeDocument/2006/relationships/hyperlink" Target="https://planilhafrota.zeplanilha.com" TargetMode="External"/><Relationship Id="rId2" Type="http://schemas.openxmlformats.org/officeDocument/2006/relationships/hyperlink" Target="#INDEX!A1"/><Relationship Id="rId1" Type="http://schemas.openxmlformats.org/officeDocument/2006/relationships/hyperlink" Target="https://zeplanilha.com/logistica/planilha-controle-de-frota/" TargetMode="External"/><Relationship Id="rId6" Type="http://schemas.openxmlformats.org/officeDocument/2006/relationships/hyperlink" Target="#Motoristas!A1"/><Relationship Id="rId11" Type="http://schemas.openxmlformats.org/officeDocument/2006/relationships/hyperlink" Target="#'Dashboard Ve&#237;culos'!A1"/><Relationship Id="rId5" Type="http://schemas.openxmlformats.org/officeDocument/2006/relationships/hyperlink" Target="#Ve&#237;culos!A1"/><Relationship Id="rId10" Type="http://schemas.openxmlformats.org/officeDocument/2006/relationships/hyperlink" Target="#'Dashboard Gastos'!A1"/><Relationship Id="rId4" Type="http://schemas.openxmlformats.org/officeDocument/2006/relationships/image" Target="../media/image2.png"/><Relationship Id="rId9" Type="http://schemas.openxmlformats.org/officeDocument/2006/relationships/hyperlink" Target="#Rotas!A1"/><Relationship Id="rId1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242888</xdr:colOff>
      <xdr:row>7</xdr:row>
      <xdr:rowOff>28575</xdr:rowOff>
    </xdr:from>
    <xdr:to>
      <xdr:col>10</xdr:col>
      <xdr:colOff>385763</xdr:colOff>
      <xdr:row>9</xdr:row>
      <xdr:rowOff>47625</xdr:rowOff>
    </xdr:to>
    <xdr:grpSp>
      <xdr:nvGrpSpPr>
        <xdr:cNvPr id="25" name="Agrupar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GrpSpPr/>
      </xdr:nvGrpSpPr>
      <xdr:grpSpPr>
        <a:xfrm>
          <a:off x="3900488" y="1362075"/>
          <a:ext cx="2581275" cy="400050"/>
          <a:chOff x="3914775" y="352425"/>
          <a:chExt cx="2581275" cy="400050"/>
        </a:xfrm>
      </xdr:grpSpPr>
      <xdr:sp macro="" textlink="">
        <xdr:nvSpPr>
          <xdr:cNvPr id="9" name="Retângulo: Cantos Arredondados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/>
        </xdr:nvSpPr>
        <xdr:spPr>
          <a:xfrm>
            <a:off x="3914775" y="352425"/>
            <a:ext cx="2581275" cy="400050"/>
          </a:xfrm>
          <a:prstGeom prst="roundRect">
            <a:avLst>
              <a:gd name="adj" fmla="val 5676"/>
            </a:avLst>
          </a:prstGeom>
          <a:solidFill>
            <a:srgbClr val="29DEA1"/>
          </a:solidFill>
          <a:ln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0" name="CaixaDeTexto 9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3952877" y="361950"/>
            <a:ext cx="2495550" cy="3619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1800" b="1" i="0" u="none" strike="noStrike">
                <a:solidFill>
                  <a:srgbClr val="242B44"/>
                </a:solidFill>
                <a:latin typeface="Calibri"/>
                <a:cs typeface="Calibri"/>
              </a:rPr>
              <a:t>Acessar Planilha</a:t>
            </a:r>
          </a:p>
        </xdr:txBody>
      </xdr:sp>
    </xdr:grpSp>
    <xdr:clientData/>
  </xdr:twoCellAnchor>
  <xdr:twoCellAnchor editAs="oneCell">
    <xdr:from>
      <xdr:col>5</xdr:col>
      <xdr:colOff>514350</xdr:colOff>
      <xdr:row>1</xdr:row>
      <xdr:rowOff>133350</xdr:rowOff>
    </xdr:from>
    <xdr:to>
      <xdr:col>10</xdr:col>
      <xdr:colOff>0</xdr:colOff>
      <xdr:row>6</xdr:row>
      <xdr:rowOff>76200</xdr:rowOff>
    </xdr:to>
    <xdr:pic>
      <xdr:nvPicPr>
        <xdr:cNvPr id="28" name="Imagem 27" descr="Interface gráfica do usuário&#10;&#10;Descrição gerada automaticamente com confiança média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2350" y="323850"/>
          <a:ext cx="2533650" cy="895350"/>
        </a:xfrm>
        <a:prstGeom prst="rect">
          <a:avLst/>
        </a:prstGeom>
      </xdr:spPr>
    </xdr:pic>
    <xdr:clientData/>
  </xdr:twoCellAnchor>
  <xdr:twoCellAnchor>
    <xdr:from>
      <xdr:col>0</xdr:col>
      <xdr:colOff>171450</xdr:colOff>
      <xdr:row>11</xdr:row>
      <xdr:rowOff>0</xdr:rowOff>
    </xdr:from>
    <xdr:to>
      <xdr:col>14</xdr:col>
      <xdr:colOff>97050</xdr:colOff>
      <xdr:row>13</xdr:row>
      <xdr:rowOff>57150</xdr:rowOff>
    </xdr:to>
    <xdr:grpSp>
      <xdr:nvGrpSpPr>
        <xdr:cNvPr id="18" name="Agrupa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pSpPr/>
      </xdr:nvGrpSpPr>
      <xdr:grpSpPr>
        <a:xfrm>
          <a:off x="171450" y="2095500"/>
          <a:ext cx="8460000" cy="438150"/>
          <a:chOff x="276225" y="847725"/>
          <a:chExt cx="8460000" cy="438150"/>
        </a:xfrm>
      </xdr:grpSpPr>
      <xdr:cxnSp macro="">
        <xdr:nvCxnSpPr>
          <xdr:cNvPr id="47" name="Conector reto 46">
            <a:extLst>
              <a:ext uri="{FF2B5EF4-FFF2-40B4-BE49-F238E27FC236}">
                <a16:creationId xmlns:a16="http://schemas.microsoft.com/office/drawing/2014/main" id="{00000000-0008-0000-0000-00002F000000}"/>
              </a:ext>
            </a:extLst>
          </xdr:cNvPr>
          <xdr:cNvCxnSpPr/>
        </xdr:nvCxnSpPr>
        <xdr:spPr>
          <a:xfrm>
            <a:off x="276225" y="1066800"/>
            <a:ext cx="8460000" cy="0"/>
          </a:xfrm>
          <a:prstGeom prst="line">
            <a:avLst/>
          </a:prstGeom>
          <a:ln>
            <a:solidFill>
              <a:schemeClr val="bg1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" name="Retângulo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/>
        </xdr:nvSpPr>
        <xdr:spPr>
          <a:xfrm>
            <a:off x="3856434" y="847725"/>
            <a:ext cx="2359819" cy="438150"/>
          </a:xfrm>
          <a:prstGeom prst="rect">
            <a:avLst/>
          </a:prstGeom>
          <a:solidFill>
            <a:srgbClr val="F2F2F2"/>
          </a:solidFill>
          <a:ln>
            <a:noFill/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600" b="1" i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Monitoramento</a:t>
            </a:r>
            <a:r>
              <a:rPr lang="en-US" sz="1600" b="1" i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rPr>
              <a:t> Rápido</a:t>
            </a:r>
            <a:endParaRPr lang="pt-BR" sz="1600">
              <a:solidFill>
                <a:schemeClr val="tx1">
                  <a:lumMod val="65000"/>
                  <a:lumOff val="35000"/>
                </a:schemeClr>
              </a:solidFill>
              <a:effectLst/>
            </a:endParaRPr>
          </a:p>
        </xdr:txBody>
      </xdr:sp>
    </xdr:grpSp>
    <xdr:clientData/>
  </xdr:twoCellAnchor>
  <xdr:twoCellAnchor>
    <xdr:from>
      <xdr:col>0</xdr:col>
      <xdr:colOff>255197</xdr:colOff>
      <xdr:row>16</xdr:row>
      <xdr:rowOff>22388</xdr:rowOff>
    </xdr:from>
    <xdr:to>
      <xdr:col>2</xdr:col>
      <xdr:colOff>278203</xdr:colOff>
      <xdr:row>25</xdr:row>
      <xdr:rowOff>99109</xdr:rowOff>
    </xdr:to>
    <xdr:grpSp>
      <xdr:nvGrpSpPr>
        <xdr:cNvPr id="8" name="Agrupar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/>
      </xdr:nvGrpSpPr>
      <xdr:grpSpPr>
        <a:xfrm>
          <a:off x="255197" y="3070388"/>
          <a:ext cx="1242206" cy="1791221"/>
          <a:chOff x="255197" y="2946563"/>
          <a:chExt cx="1242206" cy="1791221"/>
        </a:xfrm>
      </xdr:grpSpPr>
      <xdr:sp macro="" textlink="calculos!C15">
        <xdr:nvSpPr>
          <xdr:cNvPr id="15" name="CaixaDeTexto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 txBox="1"/>
        </xdr:nvSpPr>
        <xdr:spPr>
          <a:xfrm>
            <a:off x="255197" y="2946563"/>
            <a:ext cx="1242206" cy="35527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CB19BF74-07DA-4FA9-8B5E-8013DBDF6409}" type="TxLink">
              <a:rPr lang="en-US" sz="16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rPr>
              <a:pPr marL="0" indent="0" algn="ctr"/>
              <a:t>R$ 0</a:t>
            </a:fld>
            <a:endParaRPr lang="en-US" sz="16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  <xdr:sp macro="" textlink="">
        <xdr:nvSpPr>
          <xdr:cNvPr id="16" name="CaixaDeTexto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 txBox="1"/>
        </xdr:nvSpPr>
        <xdr:spPr>
          <a:xfrm>
            <a:off x="269219" y="3203003"/>
            <a:ext cx="1157010" cy="2273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cs typeface="Calibri"/>
              </a:rPr>
              <a:t>ONTEM</a:t>
            </a:r>
          </a:p>
        </xdr:txBody>
      </xdr:sp>
      <xdr:sp macro="" textlink="calculos!C16">
        <xdr:nvSpPr>
          <xdr:cNvPr id="23" name="CaixaDeText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SpPr txBox="1"/>
        </xdr:nvSpPr>
        <xdr:spPr>
          <a:xfrm>
            <a:off x="266698" y="4253969"/>
            <a:ext cx="1219202" cy="35527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19D4A5A8-CB30-4E57-9435-CFDC24C7AD56}" type="TxLink">
              <a:rPr lang="en-US" sz="16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rPr>
              <a:pPr marL="0" indent="0" algn="ctr"/>
              <a:t>R$ 0</a:t>
            </a:fld>
            <a:endParaRPr lang="en-US" sz="16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  <xdr:sp macro="" textlink="">
        <xdr:nvSpPr>
          <xdr:cNvPr id="24" name="CaixaDeTexto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 txBox="1"/>
        </xdr:nvSpPr>
        <xdr:spPr>
          <a:xfrm>
            <a:off x="370906" y="4510409"/>
            <a:ext cx="953637" cy="2273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cs typeface="Calibri"/>
              </a:rPr>
              <a:t> DO MÊS</a:t>
            </a:r>
            <a:r>
              <a:rPr lang="en-US" sz="800" b="1" i="0" u="none" strike="noStrike" baseline="0">
                <a:solidFill>
                  <a:schemeClr val="bg1">
                    <a:lumMod val="50000"/>
                  </a:schemeClr>
                </a:solidFill>
                <a:latin typeface="Calibri"/>
                <a:cs typeface="Calibri"/>
              </a:rPr>
              <a:t> ATUAL</a:t>
            </a:r>
            <a:endParaRPr lang="en-US" sz="800" b="1" i="0" u="none" strike="noStrike">
              <a:solidFill>
                <a:schemeClr val="bg1">
                  <a:lumMod val="50000"/>
                </a:schemeClr>
              </a:solidFill>
              <a:latin typeface="Calibri"/>
              <a:cs typeface="Calibri"/>
            </a:endParaRPr>
          </a:p>
        </xdr:txBody>
      </xdr:sp>
      <xdr:sp macro="" textlink="calculos!C14">
        <xdr:nvSpPr>
          <xdr:cNvPr id="11" name="CaixaDeTexto 10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269574" y="3571844"/>
            <a:ext cx="1213452" cy="35527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C142213D-E2E1-47A8-B244-95BB00CE27A5}" type="TxLink">
              <a:rPr lang="en-US" sz="1600" b="1" i="0" u="none" strike="noStrike">
                <a:solidFill>
                  <a:schemeClr val="tx1">
                    <a:lumMod val="65000"/>
                    <a:lumOff val="35000"/>
                  </a:schemeClr>
                </a:solidFill>
                <a:latin typeface="Calibri"/>
                <a:ea typeface="Calibri"/>
                <a:cs typeface="Calibri"/>
              </a:rPr>
              <a:pPr marL="0" indent="0" algn="ctr"/>
              <a:t>R$ 0</a:t>
            </a:fld>
            <a:endParaRPr lang="en-US" sz="1600" b="1" i="0" u="none" strike="noStrike">
              <a:solidFill>
                <a:schemeClr val="tx1">
                  <a:lumMod val="65000"/>
                  <a:lumOff val="3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  <xdr:sp macro="" textlink="">
        <xdr:nvSpPr>
          <xdr:cNvPr id="14" name="CaixaDeTexto 13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/>
        </xdr:nvSpPr>
        <xdr:spPr>
          <a:xfrm>
            <a:off x="324202" y="3828284"/>
            <a:ext cx="1047045" cy="2273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1" i="0" u="none" strike="noStrike">
                <a:solidFill>
                  <a:schemeClr val="bg1">
                    <a:lumMod val="50000"/>
                  </a:schemeClr>
                </a:solidFill>
                <a:latin typeface="Calibri"/>
                <a:cs typeface="Calibri"/>
              </a:rPr>
              <a:t>HOJE</a:t>
            </a:r>
          </a:p>
        </xdr:txBody>
      </xdr:sp>
    </xdr:grpSp>
    <xdr:clientData/>
  </xdr:twoCellAnchor>
  <xdr:twoCellAnchor>
    <xdr:from>
      <xdr:col>3</xdr:col>
      <xdr:colOff>209550</xdr:colOff>
      <xdr:row>16</xdr:row>
      <xdr:rowOff>99060</xdr:rowOff>
    </xdr:from>
    <xdr:to>
      <xdr:col>13</xdr:col>
      <xdr:colOff>150774</xdr:colOff>
      <xdr:row>26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342900</xdr:colOff>
      <xdr:row>14</xdr:row>
      <xdr:rowOff>76200</xdr:rowOff>
    </xdr:from>
    <xdr:to>
      <xdr:col>2</xdr:col>
      <xdr:colOff>228600</xdr:colOff>
      <xdr:row>15</xdr:row>
      <xdr:rowOff>117682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42900" y="2743200"/>
          <a:ext cx="1104900" cy="231982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en-US" sz="10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t>GASTOS</a:t>
          </a:r>
        </a:p>
      </xdr:txBody>
    </xdr:sp>
    <xdr:clientData/>
  </xdr:twoCellAnchor>
  <xdr:twoCellAnchor>
    <xdr:from>
      <xdr:col>0</xdr:col>
      <xdr:colOff>333375</xdr:colOff>
      <xdr:row>22</xdr:row>
      <xdr:rowOff>47625</xdr:rowOff>
    </xdr:from>
    <xdr:to>
      <xdr:col>2</xdr:col>
      <xdr:colOff>200025</xdr:colOff>
      <xdr:row>22</xdr:row>
      <xdr:rowOff>47625</xdr:rowOff>
    </xdr:to>
    <xdr:cxnSp macro="">
      <xdr:nvCxnSpPr>
        <xdr:cNvPr id="26" name="Conector re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333375" y="4238625"/>
          <a:ext cx="1085850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333375</xdr:colOff>
      <xdr:row>19</xdr:row>
      <xdr:rowOff>28575</xdr:rowOff>
    </xdr:from>
    <xdr:to>
      <xdr:col>2</xdr:col>
      <xdr:colOff>200025</xdr:colOff>
      <xdr:row>19</xdr:row>
      <xdr:rowOff>28575</xdr:rowOff>
    </xdr:to>
    <xdr:cxnSp macro="">
      <xdr:nvCxnSpPr>
        <xdr:cNvPr id="30" name="Conector reto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CxnSpPr/>
      </xdr:nvCxnSpPr>
      <xdr:spPr>
        <a:xfrm>
          <a:off x="333375" y="3648075"/>
          <a:ext cx="1085850" cy="0"/>
        </a:xfrm>
        <a:prstGeom prst="line">
          <a:avLst/>
        </a:prstGeom>
        <a:ln>
          <a:solidFill>
            <a:schemeClr val="bg1">
              <a:lumMod val="75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66676</xdr:colOff>
      <xdr:row>14</xdr:row>
      <xdr:rowOff>38100</xdr:rowOff>
    </xdr:from>
    <xdr:to>
      <xdr:col>11</xdr:col>
      <xdr:colOff>285748</xdr:colOff>
      <xdr:row>15</xdr:row>
      <xdr:rowOff>135993</xdr:rowOff>
    </xdr:to>
    <xdr:grpSp>
      <xdr:nvGrpSpPr>
        <xdr:cNvPr id="40" name="Agrupar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pSpPr/>
      </xdr:nvGrpSpPr>
      <xdr:grpSpPr>
        <a:xfrm>
          <a:off x="3114676" y="2705100"/>
          <a:ext cx="3876672" cy="288393"/>
          <a:chOff x="2676526" y="2705100"/>
          <a:chExt cx="3876672" cy="288393"/>
        </a:xfrm>
      </xdr:grpSpPr>
      <xdr:sp macro="" textlink="">
        <xdr:nvSpPr>
          <xdr:cNvPr id="32" name="CaixaDeTexto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SpPr txBox="1"/>
        </xdr:nvSpPr>
        <xdr:spPr>
          <a:xfrm>
            <a:off x="2676526" y="2733675"/>
            <a:ext cx="3876672" cy="231982"/>
          </a:xfrm>
          <a:prstGeom prst="roundRect">
            <a:avLst/>
          </a:prstGeom>
          <a:solidFill>
            <a:srgbClr val="242B44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100" b="0" i="0">
                <a:solidFill>
                  <a:srgbClr val="29DEA1"/>
                </a:solidFill>
                <a:effectLst/>
                <a:latin typeface="+mn-lt"/>
                <a:ea typeface="+mn-ea"/>
                <a:cs typeface="+mn-cs"/>
              </a:rPr>
              <a:t>Gastos dentro</a:t>
            </a:r>
            <a:r>
              <a:rPr lang="en-US" sz="1100" b="0" i="0" baseline="0">
                <a:solidFill>
                  <a:srgbClr val="29DEA1"/>
                </a:solidFill>
                <a:effectLst/>
                <a:latin typeface="+mn-lt"/>
                <a:ea typeface="+mn-ea"/>
                <a:cs typeface="+mn-cs"/>
              </a:rPr>
              <a:t> do mês de </a:t>
            </a:r>
            <a:endParaRPr lang="pt-BR" sz="1000">
              <a:solidFill>
                <a:srgbClr val="29DEA1"/>
              </a:solidFill>
              <a:effectLst/>
            </a:endParaRPr>
          </a:p>
        </xdr:txBody>
      </xdr:sp>
      <xdr:sp macro="" textlink="calculos!H4">
        <xdr:nvSpPr>
          <xdr:cNvPr id="12" name="CaixaDeTexto 11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291150" y="2705100"/>
            <a:ext cx="1046718" cy="288393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fld id="{4A362F5B-26FA-4169-A605-93FBF05CEF0B}" type="TxLink">
              <a:rPr lang="en-US" sz="1200" b="1" i="0" u="none" strike="noStrike">
                <a:solidFill>
                  <a:srgbClr val="FDD692"/>
                </a:solidFill>
                <a:latin typeface="Calibri"/>
                <a:ea typeface="Calibri"/>
                <a:cs typeface="Calibri"/>
              </a:rPr>
              <a:pPr algn="l"/>
              <a:t>JULHO</a:t>
            </a:fld>
            <a:endParaRPr lang="en-US" sz="2400" b="1" i="0" u="none" strike="noStrike">
              <a:solidFill>
                <a:srgbClr val="FDD692"/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>
    <xdr:from>
      <xdr:col>9</xdr:col>
      <xdr:colOff>190501</xdr:colOff>
      <xdr:row>5</xdr:row>
      <xdr:rowOff>9525</xdr:rowOff>
    </xdr:from>
    <xdr:to>
      <xdr:col>10</xdr:col>
      <xdr:colOff>152400</xdr:colOff>
      <xdr:row>6</xdr:row>
      <xdr:rowOff>9525</xdr:rowOff>
    </xdr:to>
    <xdr:sp macro="" textlink="">
      <xdr:nvSpPr>
        <xdr:cNvPr id="41" name="Retângul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5676901" y="962025"/>
          <a:ext cx="571499" cy="19050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0" i="1">
              <a:solidFill>
                <a:schemeClr val="bg1">
                  <a:lumMod val="50000"/>
                </a:schemeClr>
              </a:solidFill>
              <a:effectLst/>
              <a:latin typeface="+mn-lt"/>
              <a:ea typeface="+mn-ea"/>
              <a:cs typeface="+mn-cs"/>
            </a:rPr>
            <a:t>v1.0</a:t>
          </a:r>
          <a:endParaRPr lang="pt-BR" sz="1000" b="0" i="1">
            <a:solidFill>
              <a:schemeClr val="bg1">
                <a:lumMod val="50000"/>
              </a:schemeClr>
            </a:solidFill>
            <a:effectLst/>
          </a:endParaRPr>
        </a:p>
      </xdr:txBody>
    </xdr:sp>
    <xdr:clientData/>
  </xdr:twoCellAnchor>
  <xdr:twoCellAnchor>
    <xdr:from>
      <xdr:col>9</xdr:col>
      <xdr:colOff>161927</xdr:colOff>
      <xdr:row>2</xdr:row>
      <xdr:rowOff>85725</xdr:rowOff>
    </xdr:from>
    <xdr:to>
      <xdr:col>11</xdr:col>
      <xdr:colOff>228601</xdr:colOff>
      <xdr:row>3</xdr:row>
      <xdr:rowOff>133351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648327" y="466725"/>
          <a:ext cx="1285874" cy="238126"/>
        </a:xfrm>
        <a:prstGeom prst="roundRect">
          <a:avLst/>
        </a:prstGeom>
        <a:solidFill>
          <a:srgbClr val="242B44">
            <a:alpha val="20000"/>
          </a:srgb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800" b="1" i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versão de demonstração</a:t>
          </a:r>
          <a:endParaRPr lang="pt-BR" sz="600" b="1">
            <a:solidFill>
              <a:schemeClr val="tx1"/>
            </a:solidFill>
            <a:effectLst/>
          </a:endParaRPr>
        </a:p>
      </xdr:txBody>
    </xdr:sp>
    <xdr:clientData/>
  </xdr:twoCellAnchor>
  <xdr:twoCellAnchor editAs="absolute">
    <xdr:from>
      <xdr:col>1</xdr:col>
      <xdr:colOff>381000</xdr:colOff>
      <xdr:row>8</xdr:row>
      <xdr:rowOff>0</xdr:rowOff>
    </xdr:from>
    <xdr:to>
      <xdr:col>3</xdr:col>
      <xdr:colOff>333375</xdr:colOff>
      <xdr:row>9</xdr:row>
      <xdr:rowOff>71438</xdr:rowOff>
    </xdr:to>
    <xdr:grpSp>
      <xdr:nvGrpSpPr>
        <xdr:cNvPr id="5" name="Agrupar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990600" y="1524000"/>
          <a:ext cx="1171575" cy="261938"/>
          <a:chOff x="3000375" y="123825"/>
          <a:chExt cx="1171575" cy="261938"/>
        </a:xfrm>
      </xdr:grpSpPr>
      <xdr:sp macro="" textlink="">
        <xdr:nvSpPr>
          <xdr:cNvPr id="7" name="Retângulo: Cantos Arredondados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" name="CaixaDeTexto 12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17" name="Imagem 16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323851</xdr:colOff>
      <xdr:row>4</xdr:row>
      <xdr:rowOff>104774</xdr:rowOff>
    </xdr:from>
    <xdr:to>
      <xdr:col>4</xdr:col>
      <xdr:colOff>447675</xdr:colOff>
      <xdr:row>7</xdr:row>
      <xdr:rowOff>133349</xdr:rowOff>
    </xdr:to>
    <xdr:sp macro="" textlink="">
      <xdr:nvSpPr>
        <xdr:cNvPr id="19" name="CaixaDeTexto 18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323851" y="866774"/>
          <a:ext cx="2562224" cy="600075"/>
        </a:xfrm>
        <a:prstGeom prst="roundRect">
          <a:avLst/>
        </a:prstGeom>
        <a:solidFill>
          <a:srgbClr val="323B5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b="1" i="0">
              <a:solidFill>
                <a:srgbClr val="FDD692"/>
              </a:solidFill>
              <a:effectLst/>
              <a:latin typeface="+mn-lt"/>
              <a:ea typeface="+mn-ea"/>
              <a:cs typeface="+mn-cs"/>
            </a:rPr>
            <a:t>Precisa entender como</a:t>
          </a:r>
          <a:r>
            <a:rPr lang="en-US" sz="1000" b="1" i="0" baseline="0">
              <a:solidFill>
                <a:srgbClr val="FDD692"/>
              </a:solidFill>
              <a:effectLst/>
              <a:latin typeface="+mn-lt"/>
              <a:ea typeface="+mn-ea"/>
              <a:cs typeface="+mn-cs"/>
            </a:rPr>
            <a:t> funciona a planilha?</a:t>
          </a:r>
          <a:br>
            <a:rPr lang="en-US" sz="1000" b="1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</a:br>
          <a:r>
            <a:rPr lang="en-US" sz="1000" b="1" i="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Assista o nosso vídeo tutorial</a:t>
          </a:r>
          <a:endParaRPr lang="pt-BR" sz="800" b="1">
            <a:solidFill>
              <a:schemeClr val="bg1"/>
            </a:solidFill>
            <a:effectLst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696450" cy="2514600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0" y="0"/>
          <a:ext cx="9696450" cy="2514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pt-BR" sz="1800" b="1">
              <a:solidFill>
                <a:srgbClr val="F37F87"/>
              </a:solidFill>
            </a:rPr>
            <a:t>Não</a:t>
          </a:r>
          <a:r>
            <a:rPr lang="pt-BR" sz="1800" b="1" baseline="0">
              <a:solidFill>
                <a:srgbClr val="F37F87"/>
              </a:solidFill>
            </a:rPr>
            <a:t> altere as fórmulas caso não tenha conhecimento avançado.</a:t>
          </a:r>
          <a:endParaRPr lang="pt-BR" sz="1800" b="1">
            <a:solidFill>
              <a:srgbClr val="F37F87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27</xdr:row>
      <xdr:rowOff>0</xdr:rowOff>
    </xdr:from>
    <xdr:to>
      <xdr:col>18</xdr:col>
      <xdr:colOff>273534</xdr:colOff>
      <xdr:row>33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152400</xdr:rowOff>
    </xdr:from>
    <xdr:to>
      <xdr:col>3</xdr:col>
      <xdr:colOff>781049</xdr:colOff>
      <xdr:row>2</xdr:row>
      <xdr:rowOff>38100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0" y="152400"/>
          <a:ext cx="2028824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Gastos</a:t>
          </a:r>
        </a:p>
      </xdr:txBody>
    </xdr:sp>
    <xdr:clientData/>
  </xdr:twoCellAnchor>
  <xdr:twoCellAnchor editAs="absolute">
    <xdr:from>
      <xdr:col>0</xdr:col>
      <xdr:colOff>19049</xdr:colOff>
      <xdr:row>3</xdr:row>
      <xdr:rowOff>0</xdr:rowOff>
    </xdr:from>
    <xdr:to>
      <xdr:col>2</xdr:col>
      <xdr:colOff>161925</xdr:colOff>
      <xdr:row>3</xdr:row>
      <xdr:rowOff>0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>
          <a:off x="19049" y="628650"/>
          <a:ext cx="619126" cy="0"/>
        </a:xfrm>
        <a:prstGeom prst="line">
          <a:avLst/>
        </a:prstGeom>
        <a:ln w="19050">
          <a:solidFill>
            <a:srgbClr val="41C77E"/>
          </a:solidFill>
        </a:ln>
        <a:effectLst>
          <a:glow rad="76200">
            <a:srgbClr val="41C77E">
              <a:alpha val="37000"/>
            </a:srgbClr>
          </a:glo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2</xdr:col>
      <xdr:colOff>638175</xdr:colOff>
      <xdr:row>0</xdr:row>
      <xdr:rowOff>195262</xdr:rowOff>
    </xdr:from>
    <xdr:to>
      <xdr:col>3</xdr:col>
      <xdr:colOff>371474</xdr:colOff>
      <xdr:row>2</xdr:row>
      <xdr:rowOff>38100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pSpPr/>
      </xdr:nvGrpSpPr>
      <xdr:grpSpPr>
        <a:xfrm>
          <a:off x="1114425" y="195262"/>
          <a:ext cx="504824" cy="261938"/>
          <a:chOff x="1457326" y="142875"/>
          <a:chExt cx="504824" cy="261938"/>
        </a:xfrm>
      </xdr:grpSpPr>
      <xdr:sp macro="" textlink="">
        <xdr:nvSpPr>
          <xdr:cNvPr id="44" name="Retângulo: Cantos Arredondados 43">
            <a:extLst>
              <a:ext uri="{FF2B5EF4-FFF2-40B4-BE49-F238E27FC236}">
                <a16:creationId xmlns:a16="http://schemas.microsoft.com/office/drawing/2014/main" id="{00000000-0008-0000-0100-00002C000000}"/>
              </a:ext>
            </a:extLst>
          </xdr:cNvPr>
          <xdr:cNvSpPr/>
        </xdr:nvSpPr>
        <xdr:spPr>
          <a:xfrm>
            <a:off x="1457326" y="142875"/>
            <a:ext cx="504824" cy="247650"/>
          </a:xfrm>
          <a:prstGeom prst="roundRect">
            <a:avLst/>
          </a:prstGeom>
          <a:solidFill>
            <a:srgbClr val="242B44">
              <a:alpha val="2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5" name="CaixaDeTexto 4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1476375" y="166688"/>
            <a:ext cx="4667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DD692"/>
                </a:solidFill>
              </a:rPr>
              <a:t>INÍCIO</a:t>
            </a:r>
          </a:p>
        </xdr:txBody>
      </xdr:sp>
    </xdr:grpSp>
    <xdr:clientData/>
  </xdr:twoCellAnchor>
  <xdr:twoCellAnchor editAs="absolute">
    <xdr:from>
      <xdr:col>7</xdr:col>
      <xdr:colOff>904874</xdr:colOff>
      <xdr:row>0</xdr:row>
      <xdr:rowOff>195262</xdr:rowOff>
    </xdr:from>
    <xdr:to>
      <xdr:col>9</xdr:col>
      <xdr:colOff>171449</xdr:colOff>
      <xdr:row>2</xdr:row>
      <xdr:rowOff>38100</xdr:rowOff>
    </xdr:to>
    <xdr:grpSp>
      <xdr:nvGrpSpPr>
        <xdr:cNvPr id="7" name="Agrupar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pSpPr/>
      </xdr:nvGrpSpPr>
      <xdr:grpSpPr>
        <a:xfrm>
          <a:off x="9315449" y="195262"/>
          <a:ext cx="1171575" cy="261938"/>
          <a:chOff x="3000375" y="123825"/>
          <a:chExt cx="1171575" cy="261938"/>
        </a:xfrm>
      </xdr:grpSpPr>
      <xdr:sp macro="" textlink="">
        <xdr:nvSpPr>
          <xdr:cNvPr id="41" name="Retângulo: Cantos Arredondados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2" name="CaixaDeTexto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43" name="Imagem 42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276223</xdr:colOff>
      <xdr:row>0</xdr:row>
      <xdr:rowOff>195262</xdr:rowOff>
    </xdr:from>
    <xdr:to>
      <xdr:col>7</xdr:col>
      <xdr:colOff>790573</xdr:colOff>
      <xdr:row>2</xdr:row>
      <xdr:rowOff>23812</xdr:rowOff>
    </xdr:to>
    <xdr:grpSp>
      <xdr:nvGrpSpPr>
        <xdr:cNvPr id="8" name="Agrupar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/>
      </xdr:nvGrpSpPr>
      <xdr:grpSpPr>
        <a:xfrm>
          <a:off x="8686798" y="195262"/>
          <a:ext cx="514350" cy="247650"/>
          <a:chOff x="8896350" y="3105150"/>
          <a:chExt cx="514350" cy="247650"/>
        </a:xfrm>
      </xdr:grpSpPr>
      <xdr:sp macro="" textlink="">
        <xdr:nvSpPr>
          <xdr:cNvPr id="39" name="Retângulo: Cantos Arredondados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/>
        </xdr:nvSpPr>
        <xdr:spPr>
          <a:xfrm>
            <a:off x="8896350" y="3105150"/>
            <a:ext cx="514350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0" name="CaixaDeTexto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8915400" y="3140175"/>
            <a:ext cx="476250" cy="184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5</xdr:col>
      <xdr:colOff>1762124</xdr:colOff>
      <xdr:row>0</xdr:row>
      <xdr:rowOff>142875</xdr:rowOff>
    </xdr:from>
    <xdr:to>
      <xdr:col>6</xdr:col>
      <xdr:colOff>2028824</xdr:colOff>
      <xdr:row>2</xdr:row>
      <xdr:rowOff>180975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5676899" y="142875"/>
          <a:ext cx="2695575" cy="457200"/>
          <a:chOff x="5667375" y="138113"/>
          <a:chExt cx="2695575" cy="457200"/>
        </a:xfrm>
      </xdr:grpSpPr>
      <xdr:sp macro="" textlink="">
        <xdr:nvSpPr>
          <xdr:cNvPr id="28" name="Retângulo: Cantos Arredondados 27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/>
        </xdr:nvSpPr>
        <xdr:spPr>
          <a:xfrm>
            <a:off x="5753099" y="238125"/>
            <a:ext cx="2514601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9" name="CaixaDeTexto 28">
            <a:extLst>
              <a:ext uri="{FF2B5EF4-FFF2-40B4-BE49-F238E27FC236}">
                <a16:creationId xmlns:a16="http://schemas.microsoft.com/office/drawing/2014/main" id="{00000000-0008-0000-0100-00001D000000}"/>
              </a:ext>
            </a:extLst>
          </xdr:cNvPr>
          <xdr:cNvSpPr txBox="1"/>
        </xdr:nvSpPr>
        <xdr:spPr>
          <a:xfrm>
            <a:off x="6572249" y="433387"/>
            <a:ext cx="733426" cy="161926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800" b="1">
                <a:solidFill>
                  <a:srgbClr val="FFC000"/>
                </a:solidFill>
              </a:rPr>
              <a:t>CADASTROS</a:t>
            </a:r>
          </a:p>
        </xdr:txBody>
      </xdr:sp>
      <xdr:grpSp>
        <xdr:nvGrpSpPr>
          <xdr:cNvPr id="30" name="Agrupar 29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1E000000}"/>
              </a:ext>
            </a:extLst>
          </xdr:cNvPr>
          <xdr:cNvGrpSpPr/>
        </xdr:nvGrpSpPr>
        <xdr:grpSpPr>
          <a:xfrm>
            <a:off x="5667375" y="138113"/>
            <a:ext cx="685800" cy="242887"/>
            <a:chOff x="6324600" y="161925"/>
            <a:chExt cx="685800" cy="242887"/>
          </a:xfrm>
        </xdr:grpSpPr>
        <xdr:sp macro="" textlink="">
          <xdr:nvSpPr>
            <xdr:cNvPr id="37" name="Retângulo: Cantos Arredondados 36">
              <a:extLst>
                <a:ext uri="{FF2B5EF4-FFF2-40B4-BE49-F238E27FC236}">
                  <a16:creationId xmlns:a16="http://schemas.microsoft.com/office/drawing/2014/main" id="{00000000-0008-0000-0100-000025000000}"/>
                </a:ext>
              </a:extLst>
            </xdr:cNvPr>
            <xdr:cNvSpPr/>
          </xdr:nvSpPr>
          <xdr:spPr>
            <a:xfrm>
              <a:off x="6324600" y="161925"/>
              <a:ext cx="685800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00000000-0008-0000-0100-000026000000}"/>
                </a:ext>
              </a:extLst>
            </xdr:cNvPr>
            <xdr:cNvSpPr txBox="1"/>
          </xdr:nvSpPr>
          <xdr:spPr>
            <a:xfrm>
              <a:off x="6353707" y="192188"/>
              <a:ext cx="648000" cy="2126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1" name="Agrupar 30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100-00001F000000}"/>
              </a:ext>
            </a:extLst>
          </xdr:cNvPr>
          <xdr:cNvGrpSpPr/>
        </xdr:nvGrpSpPr>
        <xdr:grpSpPr>
          <a:xfrm>
            <a:off x="6448424" y="138113"/>
            <a:ext cx="790575" cy="238125"/>
            <a:chOff x="6324599" y="161925"/>
            <a:chExt cx="790575" cy="238125"/>
          </a:xfrm>
        </xdr:grpSpPr>
        <xdr:sp macro="" textlink="">
          <xdr:nvSpPr>
            <xdr:cNvPr id="35" name="Retângulo: Cantos Arredondados 34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SpPr/>
          </xdr:nvSpPr>
          <xdr:spPr>
            <a:xfrm>
              <a:off x="6324599" y="161925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6" name="CaixaDeTexto 35">
              <a:extLst>
                <a:ext uri="{FF2B5EF4-FFF2-40B4-BE49-F238E27FC236}">
                  <a16:creationId xmlns:a16="http://schemas.microsoft.com/office/drawing/2014/main" id="{00000000-0008-0000-0100-000024000000}"/>
                </a:ext>
              </a:extLst>
            </xdr:cNvPr>
            <xdr:cNvSpPr txBox="1"/>
          </xdr:nvSpPr>
          <xdr:spPr>
            <a:xfrm>
              <a:off x="6334124" y="187425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MOTORISTAS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2" name="Agrupar 3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7315199" y="142875"/>
            <a:ext cx="1047751" cy="247650"/>
            <a:chOff x="6315074" y="171450"/>
            <a:chExt cx="1047751" cy="247650"/>
          </a:xfrm>
        </xdr:grpSpPr>
        <xdr:sp macro="" textlink="">
          <xdr:nvSpPr>
            <xdr:cNvPr id="33" name="Retângulo: Cantos Arredondados 32">
              <a:extLst>
                <a:ext uri="{FF2B5EF4-FFF2-40B4-BE49-F238E27FC236}">
                  <a16:creationId xmlns:a16="http://schemas.microsoft.com/office/drawing/2014/main" id="{00000000-0008-0000-0100-000021000000}"/>
                </a:ext>
              </a:extLst>
            </xdr:cNvPr>
            <xdr:cNvSpPr/>
          </xdr:nvSpPr>
          <xdr:spPr>
            <a:xfrm>
              <a:off x="6324600" y="171450"/>
              <a:ext cx="1019176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4" name="CaixaDeTexto 33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 txBox="1"/>
          </xdr:nvSpPr>
          <xdr:spPr>
            <a:xfrm>
              <a:off x="6315074" y="177900"/>
              <a:ext cx="1047751" cy="241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CADASTROS GERAIS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 editAs="absolute">
    <xdr:from>
      <xdr:col>3</xdr:col>
      <xdr:colOff>676274</xdr:colOff>
      <xdr:row>0</xdr:row>
      <xdr:rowOff>133350</xdr:rowOff>
    </xdr:from>
    <xdr:to>
      <xdr:col>4</xdr:col>
      <xdr:colOff>1343024</xdr:colOff>
      <xdr:row>2</xdr:row>
      <xdr:rowOff>166687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pSpPr/>
      </xdr:nvGrpSpPr>
      <xdr:grpSpPr>
        <a:xfrm>
          <a:off x="1924049" y="133350"/>
          <a:ext cx="1676400" cy="452437"/>
          <a:chOff x="1914525" y="128588"/>
          <a:chExt cx="1676400" cy="452437"/>
        </a:xfrm>
      </xdr:grpSpPr>
      <xdr:sp macro="" textlink="">
        <xdr:nvSpPr>
          <xdr:cNvPr id="20" name="Retângulo: Cantos Arredondados 19">
            <a:extLst>
              <a:ext uri="{FF2B5EF4-FFF2-40B4-BE49-F238E27FC236}">
                <a16:creationId xmlns:a16="http://schemas.microsoft.com/office/drawing/2014/main" id="{00000000-0008-0000-0100-000014000000}"/>
              </a:ext>
            </a:extLst>
          </xdr:cNvPr>
          <xdr:cNvSpPr/>
        </xdr:nvSpPr>
        <xdr:spPr>
          <a:xfrm>
            <a:off x="2000250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21" name="Agrupar 20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100-000015000000}"/>
              </a:ext>
            </a:extLst>
          </xdr:cNvPr>
          <xdr:cNvGrpSpPr/>
        </xdr:nvGrpSpPr>
        <xdr:grpSpPr>
          <a:xfrm>
            <a:off x="1914525" y="128588"/>
            <a:ext cx="790575" cy="238125"/>
            <a:chOff x="1914525" y="128588"/>
            <a:chExt cx="790575" cy="238125"/>
          </a:xfrm>
        </xdr:grpSpPr>
        <xdr:sp macro="" textlink="">
          <xdr:nvSpPr>
            <xdr:cNvPr id="26" name="Retângulo: Cantos Arredondados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/>
          </xdr:nvSpPr>
          <xdr:spPr>
            <a:xfrm>
              <a:off x="19145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7" name="CaixaDeTexto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19240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22" name="Agrupar 2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2800350" y="128588"/>
            <a:ext cx="790575" cy="238125"/>
            <a:chOff x="2800350" y="128588"/>
            <a:chExt cx="790575" cy="238125"/>
          </a:xfrm>
        </xdr:grpSpPr>
        <xdr:sp macro="" textlink="">
          <xdr:nvSpPr>
            <xdr:cNvPr id="24" name="Retângulo: Cantos Arredondados 23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28003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5" name="CaixaDeTexto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28098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ROTAS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314576" y="428625"/>
            <a:ext cx="936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LANÇAMENTOS</a:t>
            </a:r>
          </a:p>
        </xdr:txBody>
      </xdr:sp>
    </xdr:grpSp>
    <xdr:clientData/>
  </xdr:twoCellAnchor>
  <xdr:twoCellAnchor editAs="absolute">
    <xdr:from>
      <xdr:col>4</xdr:col>
      <xdr:colOff>1533524</xdr:colOff>
      <xdr:row>0</xdr:row>
      <xdr:rowOff>133350</xdr:rowOff>
    </xdr:from>
    <xdr:to>
      <xdr:col>5</xdr:col>
      <xdr:colOff>1552574</xdr:colOff>
      <xdr:row>2</xdr:row>
      <xdr:rowOff>157162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pSpPr/>
      </xdr:nvGrpSpPr>
      <xdr:grpSpPr>
        <a:xfrm>
          <a:off x="3790949" y="133350"/>
          <a:ext cx="1676400" cy="442912"/>
          <a:chOff x="3781425" y="128588"/>
          <a:chExt cx="1676400" cy="442912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SpPr/>
        </xdr:nvSpPr>
        <xdr:spPr>
          <a:xfrm>
            <a:off x="3838575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GrpSpPr/>
        </xdr:nvGrpSpPr>
        <xdr:grpSpPr>
          <a:xfrm>
            <a:off x="3781425" y="128588"/>
            <a:ext cx="790575" cy="238125"/>
            <a:chOff x="3781425" y="128588"/>
            <a:chExt cx="790575" cy="238125"/>
          </a:xfrm>
        </xdr:grpSpPr>
        <xdr:sp macro="" textlink="">
          <xdr:nvSpPr>
            <xdr:cNvPr id="18" name="Retângulo: Cantos Arredondados 17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SpPr/>
          </xdr:nvSpPr>
          <xdr:spPr>
            <a:xfrm>
              <a:off x="37814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9" name="CaixaDeTexto 18">
              <a:extLst>
                <a:ext uri="{FF2B5EF4-FFF2-40B4-BE49-F238E27FC236}">
                  <a16:creationId xmlns:a16="http://schemas.microsoft.com/office/drawing/2014/main" id="{00000000-0008-0000-0100-000013000000}"/>
                </a:ext>
              </a:extLst>
            </xdr:cNvPr>
            <xdr:cNvSpPr txBox="1"/>
          </xdr:nvSpPr>
          <xdr:spPr>
            <a:xfrm>
              <a:off x="37909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4" name="Agrupar 13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GrpSpPr/>
        </xdr:nvGrpSpPr>
        <xdr:grpSpPr>
          <a:xfrm>
            <a:off x="4667250" y="128588"/>
            <a:ext cx="790575" cy="238125"/>
            <a:chOff x="4667250" y="128588"/>
            <a:chExt cx="790575" cy="238125"/>
          </a:xfrm>
        </xdr:grpSpPr>
        <xdr:sp macro="" textlink="">
          <xdr:nvSpPr>
            <xdr:cNvPr id="16" name="Retângulo: Cantos Arredondados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/>
          </xdr:nvSpPr>
          <xdr:spPr>
            <a:xfrm>
              <a:off x="46672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" name="CaixaDeTexto 16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 txBox="1"/>
          </xdr:nvSpPr>
          <xdr:spPr>
            <a:xfrm>
              <a:off x="46767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15" name="CaixaDeTexto 14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SpPr txBox="1"/>
        </xdr:nvSpPr>
        <xdr:spPr>
          <a:xfrm>
            <a:off x="4200526" y="419100"/>
            <a:ext cx="864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DASHBOARDS</a:t>
            </a:r>
          </a:p>
        </xdr:txBody>
      </xdr:sp>
    </xdr:grpSp>
    <xdr:clientData/>
  </xdr:twoCellAnchor>
  <xdr:twoCellAnchor>
    <xdr:from>
      <xdr:col>0</xdr:col>
      <xdr:colOff>114299</xdr:colOff>
      <xdr:row>10</xdr:row>
      <xdr:rowOff>9525</xdr:rowOff>
    </xdr:from>
    <xdr:to>
      <xdr:col>10</xdr:col>
      <xdr:colOff>47624</xdr:colOff>
      <xdr:row>42</xdr:row>
      <xdr:rowOff>0</xdr:rowOff>
    </xdr:to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114299" y="2371725"/>
          <a:ext cx="12277725" cy="7915275"/>
        </a:xfrm>
        <a:prstGeom prst="rect">
          <a:avLst/>
        </a:prstGeom>
        <a:solidFill>
          <a:srgbClr val="242B4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228599</xdr:colOff>
      <xdr:row>10</xdr:row>
      <xdr:rowOff>123825</xdr:rowOff>
    </xdr:from>
    <xdr:to>
      <xdr:col>5</xdr:col>
      <xdr:colOff>1266825</xdr:colOff>
      <xdr:row>12</xdr:row>
      <xdr:rowOff>28575</xdr:rowOff>
    </xdr:to>
    <xdr:grpSp>
      <xdr:nvGrpSpPr>
        <xdr:cNvPr id="51" name="Agrupar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GrpSpPr/>
      </xdr:nvGrpSpPr>
      <xdr:grpSpPr>
        <a:xfrm>
          <a:off x="380999" y="2486025"/>
          <a:ext cx="4800601" cy="400050"/>
          <a:chOff x="447674" y="2438400"/>
          <a:chExt cx="4800601" cy="400050"/>
        </a:xfrm>
      </xdr:grpSpPr>
      <xdr:sp macro="" textlink="">
        <xdr:nvSpPr>
          <xdr:cNvPr id="46" name="CaixaDeTexto 45">
            <a:extLst>
              <a:ext uri="{FF2B5EF4-FFF2-40B4-BE49-F238E27FC236}">
                <a16:creationId xmlns:a16="http://schemas.microsoft.com/office/drawing/2014/main" id="{00000000-0008-0000-0100-00002E000000}"/>
              </a:ext>
            </a:extLst>
          </xdr:cNvPr>
          <xdr:cNvSpPr txBox="1"/>
        </xdr:nvSpPr>
        <xdr:spPr>
          <a:xfrm>
            <a:off x="447674" y="2438400"/>
            <a:ext cx="4219575" cy="400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1200" b="1">
                <a:solidFill>
                  <a:srgbClr val="FFC000"/>
                </a:solidFill>
              </a:rPr>
              <a:t>Por que estou conseguindo</a:t>
            </a:r>
            <a:r>
              <a:rPr lang="pt-BR" sz="1200" b="1" baseline="0">
                <a:solidFill>
                  <a:srgbClr val="FFC000"/>
                </a:solidFill>
              </a:rPr>
              <a:t> lançar apenas 5 gastos?</a:t>
            </a:r>
            <a:endParaRPr lang="pt-BR" sz="1200" b="1">
              <a:solidFill>
                <a:srgbClr val="FFC000"/>
              </a:solidFill>
            </a:endParaRPr>
          </a:p>
        </xdr:txBody>
      </xdr:sp>
      <xdr:grpSp>
        <xdr:nvGrpSpPr>
          <xdr:cNvPr id="50" name="Agrupar 49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100-000032000000}"/>
              </a:ext>
            </a:extLst>
          </xdr:cNvPr>
          <xdr:cNvGrpSpPr/>
        </xdr:nvGrpSpPr>
        <xdr:grpSpPr>
          <a:xfrm>
            <a:off x="3943348" y="2519362"/>
            <a:ext cx="1304927" cy="247650"/>
            <a:chOff x="4991098" y="2776537"/>
            <a:chExt cx="1304927" cy="247650"/>
          </a:xfrm>
        </xdr:grpSpPr>
        <xdr:sp macro="" textlink="">
          <xdr:nvSpPr>
            <xdr:cNvPr id="48" name="Retângulo: Cantos Arredondados 47">
              <a:extLst>
                <a:ext uri="{FF2B5EF4-FFF2-40B4-BE49-F238E27FC236}">
                  <a16:creationId xmlns:a16="http://schemas.microsoft.com/office/drawing/2014/main" id="{00000000-0008-0000-0100-000030000000}"/>
                </a:ext>
              </a:extLst>
            </xdr:cNvPr>
            <xdr:cNvSpPr/>
          </xdr:nvSpPr>
          <xdr:spPr>
            <a:xfrm>
              <a:off x="5029197" y="2776537"/>
              <a:ext cx="1228728" cy="247650"/>
            </a:xfrm>
            <a:prstGeom prst="roundRect">
              <a:avLst/>
            </a:prstGeom>
            <a:solidFill>
              <a:srgbClr val="242B44"/>
            </a:solidFill>
            <a:ln>
              <a:solidFill>
                <a:srgbClr val="41C77E"/>
              </a:solidFill>
            </a:ln>
            <a:effectLst>
              <a:outerShdw blurRad="63500" sx="102000" sy="102000" algn="ctr" rotWithShape="0">
                <a:srgbClr val="41C77E">
                  <a:alpha val="70000"/>
                </a:srgb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49" name="CaixaDeTexto 48">
              <a:extLst>
                <a:ext uri="{FF2B5EF4-FFF2-40B4-BE49-F238E27FC236}">
                  <a16:creationId xmlns:a16="http://schemas.microsoft.com/office/drawing/2014/main" id="{00000000-0008-0000-0100-000031000000}"/>
                </a:ext>
              </a:extLst>
            </xdr:cNvPr>
            <xdr:cNvSpPr txBox="1"/>
          </xdr:nvSpPr>
          <xdr:spPr>
            <a:xfrm>
              <a:off x="4991098" y="2811562"/>
              <a:ext cx="1304927" cy="198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ACESSAR ABA AJUDA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27</xdr:row>
      <xdr:rowOff>0</xdr:rowOff>
    </xdr:from>
    <xdr:to>
      <xdr:col>15</xdr:col>
      <xdr:colOff>273534</xdr:colOff>
      <xdr:row>33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152400</xdr:rowOff>
    </xdr:from>
    <xdr:to>
      <xdr:col>3</xdr:col>
      <xdr:colOff>647699</xdr:colOff>
      <xdr:row>2</xdr:row>
      <xdr:rowOff>38100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152400"/>
          <a:ext cx="2028824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Rotas</a:t>
          </a:r>
        </a:p>
      </xdr:txBody>
    </xdr:sp>
    <xdr:clientData/>
  </xdr:twoCellAnchor>
  <xdr:twoCellAnchor editAs="absolute">
    <xdr:from>
      <xdr:col>0</xdr:col>
      <xdr:colOff>9524</xdr:colOff>
      <xdr:row>3</xdr:row>
      <xdr:rowOff>0</xdr:rowOff>
    </xdr:from>
    <xdr:to>
      <xdr:col>2</xdr:col>
      <xdr:colOff>133350</xdr:colOff>
      <xdr:row>3</xdr:row>
      <xdr:rowOff>0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9524" y="628650"/>
          <a:ext cx="571501" cy="0"/>
        </a:xfrm>
        <a:prstGeom prst="line">
          <a:avLst/>
        </a:prstGeom>
        <a:ln w="19050">
          <a:solidFill>
            <a:srgbClr val="41C77E"/>
          </a:solidFill>
        </a:ln>
        <a:effectLst>
          <a:glow rad="76200">
            <a:srgbClr val="41C77E">
              <a:alpha val="37000"/>
            </a:srgbClr>
          </a:glo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2</xdr:col>
      <xdr:colOff>666750</xdr:colOff>
      <xdr:row>0</xdr:row>
      <xdr:rowOff>195262</xdr:rowOff>
    </xdr:from>
    <xdr:to>
      <xdr:col>3</xdr:col>
      <xdr:colOff>238124</xdr:colOff>
      <xdr:row>2</xdr:row>
      <xdr:rowOff>38100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pSpPr/>
      </xdr:nvGrpSpPr>
      <xdr:grpSpPr>
        <a:xfrm>
          <a:off x="1114425" y="195262"/>
          <a:ext cx="504824" cy="261938"/>
          <a:chOff x="1457326" y="142875"/>
          <a:chExt cx="504824" cy="261938"/>
        </a:xfrm>
      </xdr:grpSpPr>
      <xdr:sp macro="" textlink="">
        <xdr:nvSpPr>
          <xdr:cNvPr id="44" name="Retângulo: Cantos Arredondados 43">
            <a:extLst>
              <a:ext uri="{FF2B5EF4-FFF2-40B4-BE49-F238E27FC236}">
                <a16:creationId xmlns:a16="http://schemas.microsoft.com/office/drawing/2014/main" id="{00000000-0008-0000-0200-00002C000000}"/>
              </a:ext>
            </a:extLst>
          </xdr:cNvPr>
          <xdr:cNvSpPr/>
        </xdr:nvSpPr>
        <xdr:spPr>
          <a:xfrm>
            <a:off x="1457326" y="142875"/>
            <a:ext cx="504824" cy="247650"/>
          </a:xfrm>
          <a:prstGeom prst="roundRect">
            <a:avLst/>
          </a:prstGeom>
          <a:solidFill>
            <a:srgbClr val="242B44">
              <a:alpha val="2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5" name="CaixaDeTexto 4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200-00002D000000}"/>
              </a:ext>
            </a:extLst>
          </xdr:cNvPr>
          <xdr:cNvSpPr txBox="1"/>
        </xdr:nvSpPr>
        <xdr:spPr>
          <a:xfrm>
            <a:off x="1476375" y="166688"/>
            <a:ext cx="4667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DD692"/>
                </a:solidFill>
              </a:rPr>
              <a:t>INÍCIO</a:t>
            </a:r>
          </a:p>
        </xdr:txBody>
      </xdr:sp>
    </xdr:grpSp>
    <xdr:clientData/>
  </xdr:twoCellAnchor>
  <xdr:twoCellAnchor editAs="absolute">
    <xdr:from>
      <xdr:col>10</xdr:col>
      <xdr:colOff>66674</xdr:colOff>
      <xdr:row>0</xdr:row>
      <xdr:rowOff>195262</xdr:rowOff>
    </xdr:from>
    <xdr:to>
      <xdr:col>10</xdr:col>
      <xdr:colOff>1238249</xdr:colOff>
      <xdr:row>2</xdr:row>
      <xdr:rowOff>38100</xdr:rowOff>
    </xdr:to>
    <xdr:grpSp>
      <xdr:nvGrpSpPr>
        <xdr:cNvPr id="7" name="Agrupar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pSpPr/>
      </xdr:nvGrpSpPr>
      <xdr:grpSpPr>
        <a:xfrm>
          <a:off x="9315449" y="195262"/>
          <a:ext cx="1171575" cy="261938"/>
          <a:chOff x="3000375" y="123825"/>
          <a:chExt cx="1171575" cy="261938"/>
        </a:xfrm>
      </xdr:grpSpPr>
      <xdr:sp macro="" textlink="">
        <xdr:nvSpPr>
          <xdr:cNvPr id="41" name="Retângulo: Cantos Arredondados 40">
            <a:extLst>
              <a:ext uri="{FF2B5EF4-FFF2-40B4-BE49-F238E27FC236}">
                <a16:creationId xmlns:a16="http://schemas.microsoft.com/office/drawing/2014/main" id="{00000000-0008-0000-0200-00002900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2" name="CaixaDeTexto 41">
            <a:extLst>
              <a:ext uri="{FF2B5EF4-FFF2-40B4-BE49-F238E27FC236}">
                <a16:creationId xmlns:a16="http://schemas.microsoft.com/office/drawing/2014/main" id="{00000000-0008-0000-0200-00002A00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43" name="Imagem 42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200-00002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247648</xdr:colOff>
      <xdr:row>0</xdr:row>
      <xdr:rowOff>195262</xdr:rowOff>
    </xdr:from>
    <xdr:to>
      <xdr:col>9</xdr:col>
      <xdr:colOff>761998</xdr:colOff>
      <xdr:row>2</xdr:row>
      <xdr:rowOff>23812</xdr:rowOff>
    </xdr:to>
    <xdr:grpSp>
      <xdr:nvGrpSpPr>
        <xdr:cNvPr id="8" name="Agrupar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pSpPr/>
      </xdr:nvGrpSpPr>
      <xdr:grpSpPr>
        <a:xfrm>
          <a:off x="8686798" y="195262"/>
          <a:ext cx="514350" cy="247650"/>
          <a:chOff x="8896350" y="3105150"/>
          <a:chExt cx="514350" cy="247650"/>
        </a:xfrm>
      </xdr:grpSpPr>
      <xdr:sp macro="" textlink="">
        <xdr:nvSpPr>
          <xdr:cNvPr id="39" name="Retângulo: Cantos Arredondados 38">
            <a:extLst>
              <a:ext uri="{FF2B5EF4-FFF2-40B4-BE49-F238E27FC236}">
                <a16:creationId xmlns:a16="http://schemas.microsoft.com/office/drawing/2014/main" id="{00000000-0008-0000-0200-000027000000}"/>
              </a:ext>
            </a:extLst>
          </xdr:cNvPr>
          <xdr:cNvSpPr/>
        </xdr:nvSpPr>
        <xdr:spPr>
          <a:xfrm>
            <a:off x="8896350" y="3105150"/>
            <a:ext cx="514350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0" name="CaixaDeTexto 39">
            <a:extLst>
              <a:ext uri="{FF2B5EF4-FFF2-40B4-BE49-F238E27FC236}">
                <a16:creationId xmlns:a16="http://schemas.microsoft.com/office/drawing/2014/main" id="{00000000-0008-0000-0200-000028000000}"/>
              </a:ext>
            </a:extLst>
          </xdr:cNvPr>
          <xdr:cNvSpPr txBox="1"/>
        </xdr:nvSpPr>
        <xdr:spPr>
          <a:xfrm>
            <a:off x="8915400" y="3140175"/>
            <a:ext cx="476250" cy="184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6</xdr:col>
      <xdr:colOff>1028699</xdr:colOff>
      <xdr:row>0</xdr:row>
      <xdr:rowOff>142875</xdr:rowOff>
    </xdr:from>
    <xdr:to>
      <xdr:col>8</xdr:col>
      <xdr:colOff>742949</xdr:colOff>
      <xdr:row>2</xdr:row>
      <xdr:rowOff>180975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pSpPr/>
      </xdr:nvGrpSpPr>
      <xdr:grpSpPr>
        <a:xfrm>
          <a:off x="5676899" y="142875"/>
          <a:ext cx="2695575" cy="457200"/>
          <a:chOff x="5667375" y="138113"/>
          <a:chExt cx="2695575" cy="457200"/>
        </a:xfrm>
      </xdr:grpSpPr>
      <xdr:sp macro="" textlink="">
        <xdr:nvSpPr>
          <xdr:cNvPr id="28" name="Retângulo: Cantos Arredondados 27">
            <a:extLst>
              <a:ext uri="{FF2B5EF4-FFF2-40B4-BE49-F238E27FC236}">
                <a16:creationId xmlns:a16="http://schemas.microsoft.com/office/drawing/2014/main" id="{00000000-0008-0000-0200-00001C000000}"/>
              </a:ext>
            </a:extLst>
          </xdr:cNvPr>
          <xdr:cNvSpPr/>
        </xdr:nvSpPr>
        <xdr:spPr>
          <a:xfrm>
            <a:off x="5753099" y="238125"/>
            <a:ext cx="2514601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9" name="CaixaDeTexto 28">
            <a:extLst>
              <a:ext uri="{FF2B5EF4-FFF2-40B4-BE49-F238E27FC236}">
                <a16:creationId xmlns:a16="http://schemas.microsoft.com/office/drawing/2014/main" id="{00000000-0008-0000-0200-00001D000000}"/>
              </a:ext>
            </a:extLst>
          </xdr:cNvPr>
          <xdr:cNvSpPr txBox="1"/>
        </xdr:nvSpPr>
        <xdr:spPr>
          <a:xfrm>
            <a:off x="6572249" y="433387"/>
            <a:ext cx="733426" cy="161926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800" b="1">
                <a:solidFill>
                  <a:srgbClr val="FFC000"/>
                </a:solidFill>
              </a:rPr>
              <a:t>CADASTROS</a:t>
            </a:r>
          </a:p>
        </xdr:txBody>
      </xdr:sp>
      <xdr:grpSp>
        <xdr:nvGrpSpPr>
          <xdr:cNvPr id="30" name="Agrupar 29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200-00001E000000}"/>
              </a:ext>
            </a:extLst>
          </xdr:cNvPr>
          <xdr:cNvGrpSpPr/>
        </xdr:nvGrpSpPr>
        <xdr:grpSpPr>
          <a:xfrm>
            <a:off x="5667375" y="138113"/>
            <a:ext cx="685800" cy="242887"/>
            <a:chOff x="6324600" y="161925"/>
            <a:chExt cx="685800" cy="242887"/>
          </a:xfrm>
        </xdr:grpSpPr>
        <xdr:sp macro="" textlink="">
          <xdr:nvSpPr>
            <xdr:cNvPr id="37" name="Retângulo: Cantos Arredondados 36">
              <a:extLst>
                <a:ext uri="{FF2B5EF4-FFF2-40B4-BE49-F238E27FC236}">
                  <a16:creationId xmlns:a16="http://schemas.microsoft.com/office/drawing/2014/main" id="{00000000-0008-0000-0200-000025000000}"/>
                </a:ext>
              </a:extLst>
            </xdr:cNvPr>
            <xdr:cNvSpPr/>
          </xdr:nvSpPr>
          <xdr:spPr>
            <a:xfrm>
              <a:off x="6324600" y="161925"/>
              <a:ext cx="685800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00000000-0008-0000-0200-000026000000}"/>
                </a:ext>
              </a:extLst>
            </xdr:cNvPr>
            <xdr:cNvSpPr txBox="1"/>
          </xdr:nvSpPr>
          <xdr:spPr>
            <a:xfrm>
              <a:off x="6353707" y="192188"/>
              <a:ext cx="648000" cy="2126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1" name="Agrupar 30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200-00001F000000}"/>
              </a:ext>
            </a:extLst>
          </xdr:cNvPr>
          <xdr:cNvGrpSpPr/>
        </xdr:nvGrpSpPr>
        <xdr:grpSpPr>
          <a:xfrm>
            <a:off x="6448424" y="138113"/>
            <a:ext cx="790575" cy="238125"/>
            <a:chOff x="6324599" y="161925"/>
            <a:chExt cx="790575" cy="238125"/>
          </a:xfrm>
        </xdr:grpSpPr>
        <xdr:sp macro="" textlink="">
          <xdr:nvSpPr>
            <xdr:cNvPr id="35" name="Retângulo: Cantos Arredondados 34">
              <a:extLst>
                <a:ext uri="{FF2B5EF4-FFF2-40B4-BE49-F238E27FC236}">
                  <a16:creationId xmlns:a16="http://schemas.microsoft.com/office/drawing/2014/main" id="{00000000-0008-0000-0200-000023000000}"/>
                </a:ext>
              </a:extLst>
            </xdr:cNvPr>
            <xdr:cNvSpPr/>
          </xdr:nvSpPr>
          <xdr:spPr>
            <a:xfrm>
              <a:off x="6324599" y="161925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6" name="CaixaDeTexto 35">
              <a:extLst>
                <a:ext uri="{FF2B5EF4-FFF2-40B4-BE49-F238E27FC236}">
                  <a16:creationId xmlns:a16="http://schemas.microsoft.com/office/drawing/2014/main" id="{00000000-0008-0000-0200-000024000000}"/>
                </a:ext>
              </a:extLst>
            </xdr:cNvPr>
            <xdr:cNvSpPr txBox="1"/>
          </xdr:nvSpPr>
          <xdr:spPr>
            <a:xfrm>
              <a:off x="6334124" y="187425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MOTORISTAS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2" name="Agrupar 3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200-000020000000}"/>
              </a:ext>
            </a:extLst>
          </xdr:cNvPr>
          <xdr:cNvGrpSpPr/>
        </xdr:nvGrpSpPr>
        <xdr:grpSpPr>
          <a:xfrm>
            <a:off x="7315199" y="142875"/>
            <a:ext cx="1047751" cy="247650"/>
            <a:chOff x="6315074" y="171450"/>
            <a:chExt cx="1047751" cy="247650"/>
          </a:xfrm>
        </xdr:grpSpPr>
        <xdr:sp macro="" textlink="">
          <xdr:nvSpPr>
            <xdr:cNvPr id="33" name="Retângulo: Cantos Arredondados 32">
              <a:extLst>
                <a:ext uri="{FF2B5EF4-FFF2-40B4-BE49-F238E27FC236}">
                  <a16:creationId xmlns:a16="http://schemas.microsoft.com/office/drawing/2014/main" id="{00000000-0008-0000-0200-000021000000}"/>
                </a:ext>
              </a:extLst>
            </xdr:cNvPr>
            <xdr:cNvSpPr/>
          </xdr:nvSpPr>
          <xdr:spPr>
            <a:xfrm>
              <a:off x="6324600" y="171450"/>
              <a:ext cx="1019176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4" name="CaixaDeTexto 33">
              <a:extLst>
                <a:ext uri="{FF2B5EF4-FFF2-40B4-BE49-F238E27FC236}">
                  <a16:creationId xmlns:a16="http://schemas.microsoft.com/office/drawing/2014/main" id="{00000000-0008-0000-0200-000022000000}"/>
                </a:ext>
              </a:extLst>
            </xdr:cNvPr>
            <xdr:cNvSpPr txBox="1"/>
          </xdr:nvSpPr>
          <xdr:spPr>
            <a:xfrm>
              <a:off x="6315074" y="177900"/>
              <a:ext cx="1047751" cy="241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CADASTROS GERAIS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 editAs="absolute">
    <xdr:from>
      <xdr:col>3</xdr:col>
      <xdr:colOff>542924</xdr:colOff>
      <xdr:row>0</xdr:row>
      <xdr:rowOff>133350</xdr:rowOff>
    </xdr:from>
    <xdr:to>
      <xdr:col>5</xdr:col>
      <xdr:colOff>76199</xdr:colOff>
      <xdr:row>2</xdr:row>
      <xdr:rowOff>166687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1924049" y="133350"/>
          <a:ext cx="1676400" cy="452437"/>
          <a:chOff x="1914525" y="128588"/>
          <a:chExt cx="1676400" cy="452437"/>
        </a:xfrm>
      </xdr:grpSpPr>
      <xdr:sp macro="" textlink="">
        <xdr:nvSpPr>
          <xdr:cNvPr id="20" name="Retângulo: Cantos Arredondados 19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/>
        </xdr:nvSpPr>
        <xdr:spPr>
          <a:xfrm>
            <a:off x="2000250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21" name="Agrupar 20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GrpSpPr/>
        </xdr:nvGrpSpPr>
        <xdr:grpSpPr>
          <a:xfrm>
            <a:off x="1914525" y="128588"/>
            <a:ext cx="790575" cy="238125"/>
            <a:chOff x="1914525" y="128588"/>
            <a:chExt cx="790575" cy="238125"/>
          </a:xfrm>
        </xdr:grpSpPr>
        <xdr:sp macro="" textlink="">
          <xdr:nvSpPr>
            <xdr:cNvPr id="26" name="Retângulo: Cantos Arredondados 25">
              <a:extLst>
                <a:ext uri="{FF2B5EF4-FFF2-40B4-BE49-F238E27FC236}">
                  <a16:creationId xmlns:a16="http://schemas.microsoft.com/office/drawing/2014/main" id="{00000000-0008-0000-0200-00001A000000}"/>
                </a:ext>
              </a:extLst>
            </xdr:cNvPr>
            <xdr:cNvSpPr/>
          </xdr:nvSpPr>
          <xdr:spPr>
            <a:xfrm>
              <a:off x="19145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7" name="CaixaDeTexto 26">
              <a:extLst>
                <a:ext uri="{FF2B5EF4-FFF2-40B4-BE49-F238E27FC236}">
                  <a16:creationId xmlns:a16="http://schemas.microsoft.com/office/drawing/2014/main" id="{00000000-0008-0000-0200-00001B000000}"/>
                </a:ext>
              </a:extLst>
            </xdr:cNvPr>
            <xdr:cNvSpPr txBox="1"/>
          </xdr:nvSpPr>
          <xdr:spPr>
            <a:xfrm>
              <a:off x="19240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22" name="Agrupar 2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GrpSpPr/>
        </xdr:nvGrpSpPr>
        <xdr:grpSpPr>
          <a:xfrm>
            <a:off x="2800350" y="128588"/>
            <a:ext cx="790575" cy="238125"/>
            <a:chOff x="2800350" y="128588"/>
            <a:chExt cx="790575" cy="238125"/>
          </a:xfrm>
        </xdr:grpSpPr>
        <xdr:sp macro="" textlink="">
          <xdr:nvSpPr>
            <xdr:cNvPr id="24" name="Retângulo: Cantos Arredondados 23">
              <a:extLst>
                <a:ext uri="{FF2B5EF4-FFF2-40B4-BE49-F238E27FC236}">
                  <a16:creationId xmlns:a16="http://schemas.microsoft.com/office/drawing/2014/main" id="{00000000-0008-0000-0200-000018000000}"/>
                </a:ext>
              </a:extLst>
            </xdr:cNvPr>
            <xdr:cNvSpPr/>
          </xdr:nvSpPr>
          <xdr:spPr>
            <a:xfrm>
              <a:off x="28003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5" name="CaixaDeTexto 24">
              <a:extLst>
                <a:ext uri="{FF2B5EF4-FFF2-40B4-BE49-F238E27FC236}">
                  <a16:creationId xmlns:a16="http://schemas.microsoft.com/office/drawing/2014/main" id="{00000000-0008-0000-0200-000019000000}"/>
                </a:ext>
              </a:extLst>
            </xdr:cNvPr>
            <xdr:cNvSpPr txBox="1"/>
          </xdr:nvSpPr>
          <xdr:spPr>
            <a:xfrm>
              <a:off x="28098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ROTAS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SpPr txBox="1"/>
        </xdr:nvSpPr>
        <xdr:spPr>
          <a:xfrm>
            <a:off x="2314576" y="428625"/>
            <a:ext cx="936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LANÇAMENTOS</a:t>
            </a:r>
          </a:p>
        </xdr:txBody>
      </xdr:sp>
    </xdr:grpSp>
    <xdr:clientData/>
  </xdr:twoCellAnchor>
  <xdr:twoCellAnchor editAs="absolute">
    <xdr:from>
      <xdr:col>5</xdr:col>
      <xdr:colOff>266699</xdr:colOff>
      <xdr:row>0</xdr:row>
      <xdr:rowOff>133350</xdr:rowOff>
    </xdr:from>
    <xdr:to>
      <xdr:col>6</xdr:col>
      <xdr:colOff>819149</xdr:colOff>
      <xdr:row>2</xdr:row>
      <xdr:rowOff>157162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pSpPr/>
      </xdr:nvGrpSpPr>
      <xdr:grpSpPr>
        <a:xfrm>
          <a:off x="3790949" y="133350"/>
          <a:ext cx="1676400" cy="442912"/>
          <a:chOff x="3781425" y="128588"/>
          <a:chExt cx="1676400" cy="442912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/>
        </xdr:nvSpPr>
        <xdr:spPr>
          <a:xfrm>
            <a:off x="3838575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GrpSpPr/>
        </xdr:nvGrpSpPr>
        <xdr:grpSpPr>
          <a:xfrm>
            <a:off x="3781425" y="128588"/>
            <a:ext cx="790575" cy="238125"/>
            <a:chOff x="3781425" y="128588"/>
            <a:chExt cx="790575" cy="238125"/>
          </a:xfrm>
        </xdr:grpSpPr>
        <xdr:sp macro="" textlink="">
          <xdr:nvSpPr>
            <xdr:cNvPr id="18" name="Retângulo: Cantos Arredondados 17">
              <a:extLst>
                <a:ext uri="{FF2B5EF4-FFF2-40B4-BE49-F238E27FC236}">
                  <a16:creationId xmlns:a16="http://schemas.microsoft.com/office/drawing/2014/main" id="{00000000-0008-0000-0200-000012000000}"/>
                </a:ext>
              </a:extLst>
            </xdr:cNvPr>
            <xdr:cNvSpPr/>
          </xdr:nvSpPr>
          <xdr:spPr>
            <a:xfrm>
              <a:off x="37814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9" name="CaixaDeTexto 18">
              <a:extLst>
                <a:ext uri="{FF2B5EF4-FFF2-40B4-BE49-F238E27FC236}">
                  <a16:creationId xmlns:a16="http://schemas.microsoft.com/office/drawing/2014/main" id="{00000000-0008-0000-0200-000013000000}"/>
                </a:ext>
              </a:extLst>
            </xdr:cNvPr>
            <xdr:cNvSpPr txBox="1"/>
          </xdr:nvSpPr>
          <xdr:spPr>
            <a:xfrm>
              <a:off x="37909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4" name="Agrupar 13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GrpSpPr/>
        </xdr:nvGrpSpPr>
        <xdr:grpSpPr>
          <a:xfrm>
            <a:off x="4667250" y="128588"/>
            <a:ext cx="790575" cy="238125"/>
            <a:chOff x="4667250" y="128588"/>
            <a:chExt cx="790575" cy="238125"/>
          </a:xfrm>
        </xdr:grpSpPr>
        <xdr:sp macro="" textlink="">
          <xdr:nvSpPr>
            <xdr:cNvPr id="16" name="Retângulo: Cantos Arredondados 15">
              <a:extLst>
                <a:ext uri="{FF2B5EF4-FFF2-40B4-BE49-F238E27FC236}">
                  <a16:creationId xmlns:a16="http://schemas.microsoft.com/office/drawing/2014/main" id="{00000000-0008-0000-0200-000010000000}"/>
                </a:ext>
              </a:extLst>
            </xdr:cNvPr>
            <xdr:cNvSpPr/>
          </xdr:nvSpPr>
          <xdr:spPr>
            <a:xfrm>
              <a:off x="46672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" name="CaixaDeTexto 16">
              <a:extLst>
                <a:ext uri="{FF2B5EF4-FFF2-40B4-BE49-F238E27FC236}">
                  <a16:creationId xmlns:a16="http://schemas.microsoft.com/office/drawing/2014/main" id="{00000000-0008-0000-0200-000011000000}"/>
                </a:ext>
              </a:extLst>
            </xdr:cNvPr>
            <xdr:cNvSpPr txBox="1"/>
          </xdr:nvSpPr>
          <xdr:spPr>
            <a:xfrm>
              <a:off x="46767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15" name="CaixaDeTexto 14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 txBox="1"/>
        </xdr:nvSpPr>
        <xdr:spPr>
          <a:xfrm>
            <a:off x="4200526" y="419100"/>
            <a:ext cx="864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DASHBOARDS</a:t>
            </a:r>
          </a:p>
        </xdr:txBody>
      </xdr:sp>
    </xdr:grpSp>
    <xdr:clientData/>
  </xdr:twoCellAnchor>
  <xdr:twoCellAnchor>
    <xdr:from>
      <xdr:col>1</xdr:col>
      <xdr:colOff>9525</xdr:colOff>
      <xdr:row>9</xdr:row>
      <xdr:rowOff>209550</xdr:rowOff>
    </xdr:from>
    <xdr:to>
      <xdr:col>15</xdr:col>
      <xdr:colOff>57150</xdr:colOff>
      <xdr:row>44</xdr:row>
      <xdr:rowOff>123825</xdr:rowOff>
    </xdr:to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/>
      </xdr:nvSpPr>
      <xdr:spPr>
        <a:xfrm>
          <a:off x="161925" y="2305050"/>
          <a:ext cx="16725900" cy="7915275"/>
        </a:xfrm>
        <a:prstGeom prst="rect">
          <a:avLst/>
        </a:prstGeom>
        <a:solidFill>
          <a:srgbClr val="242B4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276225</xdr:colOff>
      <xdr:row>10</xdr:row>
      <xdr:rowOff>104774</xdr:rowOff>
    </xdr:from>
    <xdr:to>
      <xdr:col>6</xdr:col>
      <xdr:colOff>571501</xdr:colOff>
      <xdr:row>12</xdr:row>
      <xdr:rowOff>19049</xdr:rowOff>
    </xdr:to>
    <xdr:grpSp>
      <xdr:nvGrpSpPr>
        <xdr:cNvPr id="46" name="Agrupar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GrpSpPr/>
      </xdr:nvGrpSpPr>
      <xdr:grpSpPr>
        <a:xfrm>
          <a:off x="428625" y="2428874"/>
          <a:ext cx="4791076" cy="371475"/>
          <a:chOff x="457199" y="2486024"/>
          <a:chExt cx="4791076" cy="371475"/>
        </a:xfrm>
      </xdr:grpSpPr>
      <xdr:sp macro="" textlink="">
        <xdr:nvSpPr>
          <xdr:cNvPr id="47" name="CaixaDeTexto 46">
            <a:extLst>
              <a:ext uri="{FF2B5EF4-FFF2-40B4-BE49-F238E27FC236}">
                <a16:creationId xmlns:a16="http://schemas.microsoft.com/office/drawing/2014/main" id="{00000000-0008-0000-0200-00002F000000}"/>
              </a:ext>
            </a:extLst>
          </xdr:cNvPr>
          <xdr:cNvSpPr txBox="1"/>
        </xdr:nvSpPr>
        <xdr:spPr>
          <a:xfrm>
            <a:off x="457199" y="2486024"/>
            <a:ext cx="4219575" cy="3714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1200" b="1">
                <a:solidFill>
                  <a:srgbClr val="FFC000"/>
                </a:solidFill>
              </a:rPr>
              <a:t>Por que estou conseguindo</a:t>
            </a:r>
            <a:r>
              <a:rPr lang="pt-BR" sz="1200" b="1" baseline="0">
                <a:solidFill>
                  <a:srgbClr val="FFC000"/>
                </a:solidFill>
              </a:rPr>
              <a:t> lançar apenas 5 rotas?</a:t>
            </a:r>
            <a:endParaRPr lang="pt-BR" sz="1200" b="1">
              <a:solidFill>
                <a:srgbClr val="FFC000"/>
              </a:solidFill>
            </a:endParaRPr>
          </a:p>
        </xdr:txBody>
      </xdr:sp>
      <xdr:grpSp>
        <xdr:nvGrpSpPr>
          <xdr:cNvPr id="48" name="Agrupar 47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200-000030000000}"/>
              </a:ext>
            </a:extLst>
          </xdr:cNvPr>
          <xdr:cNvGrpSpPr/>
        </xdr:nvGrpSpPr>
        <xdr:grpSpPr>
          <a:xfrm>
            <a:off x="3943348" y="2519362"/>
            <a:ext cx="1304927" cy="247650"/>
            <a:chOff x="4991098" y="2776537"/>
            <a:chExt cx="1304927" cy="247650"/>
          </a:xfrm>
        </xdr:grpSpPr>
        <xdr:sp macro="" textlink="">
          <xdr:nvSpPr>
            <xdr:cNvPr id="49" name="Retângulo: Cantos Arredondados 48">
              <a:extLst>
                <a:ext uri="{FF2B5EF4-FFF2-40B4-BE49-F238E27FC236}">
                  <a16:creationId xmlns:a16="http://schemas.microsoft.com/office/drawing/2014/main" id="{00000000-0008-0000-0200-000031000000}"/>
                </a:ext>
              </a:extLst>
            </xdr:cNvPr>
            <xdr:cNvSpPr/>
          </xdr:nvSpPr>
          <xdr:spPr>
            <a:xfrm>
              <a:off x="5029197" y="2776537"/>
              <a:ext cx="1228728" cy="247650"/>
            </a:xfrm>
            <a:prstGeom prst="roundRect">
              <a:avLst/>
            </a:prstGeom>
            <a:solidFill>
              <a:srgbClr val="242B44"/>
            </a:solidFill>
            <a:ln>
              <a:solidFill>
                <a:srgbClr val="41C77E"/>
              </a:solidFill>
            </a:ln>
            <a:effectLst>
              <a:outerShdw blurRad="63500" sx="102000" sy="102000" algn="ctr" rotWithShape="0">
                <a:srgbClr val="41C77E">
                  <a:alpha val="70000"/>
                </a:srgb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50" name="CaixaDeTexto 49">
              <a:extLst>
                <a:ext uri="{FF2B5EF4-FFF2-40B4-BE49-F238E27FC236}">
                  <a16:creationId xmlns:a16="http://schemas.microsoft.com/office/drawing/2014/main" id="{00000000-0008-0000-0200-000032000000}"/>
                </a:ext>
              </a:extLst>
            </xdr:cNvPr>
            <xdr:cNvSpPr txBox="1"/>
          </xdr:nvSpPr>
          <xdr:spPr>
            <a:xfrm>
              <a:off x="4991098" y="2811562"/>
              <a:ext cx="1304927" cy="19833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ACESSAR ABA AJUDA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15</xdr:row>
      <xdr:rowOff>0</xdr:rowOff>
    </xdr:from>
    <xdr:to>
      <xdr:col>6</xdr:col>
      <xdr:colOff>590550</xdr:colOff>
      <xdr:row>31</xdr:row>
      <xdr:rowOff>28574</xdr:rowOff>
    </xdr:to>
    <xdr:sp macro="" textlink="">
      <xdr:nvSpPr>
        <xdr:cNvPr id="2" name="Retângulo: Cantos Arredondados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>
          <a:off x="266700" y="3019425"/>
          <a:ext cx="4314825" cy="3086099"/>
        </a:xfrm>
        <a:prstGeom prst="roundRect">
          <a:avLst>
            <a:gd name="adj" fmla="val 3044"/>
          </a:avLst>
        </a:prstGeom>
        <a:solidFill>
          <a:srgbClr val="323B59"/>
        </a:solidFill>
        <a:ln>
          <a:noFill/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16</xdr:col>
      <xdr:colOff>0</xdr:colOff>
      <xdr:row>28</xdr:row>
      <xdr:rowOff>0</xdr:rowOff>
    </xdr:from>
    <xdr:to>
      <xdr:col>18</xdr:col>
      <xdr:colOff>273534</xdr:colOff>
      <xdr:row>34</xdr:row>
      <xdr:rowOff>180975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</xdr:colOff>
      <xdr:row>0</xdr:row>
      <xdr:rowOff>0</xdr:rowOff>
    </xdr:from>
    <xdr:to>
      <xdr:col>1</xdr:col>
      <xdr:colOff>495301</xdr:colOff>
      <xdr:row>2</xdr:row>
      <xdr:rowOff>142875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1" y="0"/>
          <a:ext cx="1104900" cy="561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200" b="0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DASHBOARD</a:t>
          </a:r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 </a:t>
          </a:r>
          <a:b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</a:br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Gastos</a:t>
          </a:r>
        </a:p>
      </xdr:txBody>
    </xdr:sp>
    <xdr:clientData/>
  </xdr:twoCellAnchor>
  <xdr:twoCellAnchor editAs="absolute">
    <xdr:from>
      <xdr:col>0</xdr:col>
      <xdr:colOff>9524</xdr:colOff>
      <xdr:row>2</xdr:row>
      <xdr:rowOff>190500</xdr:rowOff>
    </xdr:from>
    <xdr:to>
      <xdr:col>1</xdr:col>
      <xdr:colOff>299924</xdr:colOff>
      <xdr:row>2</xdr:row>
      <xdr:rowOff>190500</xdr:rowOff>
    </xdr:to>
    <xdr:cxnSp macro="">
      <xdr:nvCxnSpPr>
        <xdr:cNvPr id="7" name="Conector reto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9524" y="609600"/>
          <a:ext cx="900000" cy="0"/>
        </a:xfrm>
        <a:prstGeom prst="line">
          <a:avLst/>
        </a:prstGeom>
        <a:ln w="19050">
          <a:solidFill>
            <a:srgbClr val="41C77E"/>
          </a:solidFill>
        </a:ln>
        <a:effectLst>
          <a:glow rad="76200">
            <a:srgbClr val="41C77E">
              <a:alpha val="37000"/>
            </a:srgbClr>
          </a:glo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233360</xdr:colOff>
      <xdr:row>16</xdr:row>
      <xdr:rowOff>108284</xdr:rowOff>
    </xdr:from>
    <xdr:to>
      <xdr:col>6</xdr:col>
      <xdr:colOff>457200</xdr:colOff>
      <xdr:row>31</xdr:row>
      <xdr:rowOff>57149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47624</xdr:colOff>
      <xdr:row>14</xdr:row>
      <xdr:rowOff>183831</xdr:rowOff>
    </xdr:from>
    <xdr:to>
      <xdr:col>5</xdr:col>
      <xdr:colOff>190500</xdr:colOff>
      <xdr:row>17</xdr:row>
      <xdr:rowOff>42912</xdr:rowOff>
    </xdr:to>
    <xdr:sp macro="" textlink="">
      <xdr:nvSpPr>
        <xdr:cNvPr id="24" name="CaixaDeTexto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1333499" y="3069906"/>
          <a:ext cx="2171701" cy="44010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cs typeface="Calibri"/>
            </a:rPr>
            <a:t>ÚLTIMOS</a:t>
          </a:r>
          <a:r>
            <a:rPr lang="en-US" sz="1400" b="1" i="0" u="none" strike="noStrike" baseline="0">
              <a:solidFill>
                <a:schemeClr val="bg1">
                  <a:lumMod val="95000"/>
                </a:schemeClr>
              </a:solidFill>
              <a:latin typeface="Calibri"/>
              <a:cs typeface="Calibri"/>
            </a:rPr>
            <a:t> 7 DIAS</a:t>
          </a:r>
          <a:endParaRPr lang="en-US" sz="1400" b="1" i="0" u="none" strike="noStrike">
            <a:solidFill>
              <a:schemeClr val="bg1">
                <a:lumMod val="95000"/>
              </a:schemeClr>
            </a:solidFill>
            <a:latin typeface="Calibri"/>
            <a:cs typeface="Calibri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0</xdr:colOff>
          <xdr:row>12</xdr:row>
          <xdr:rowOff>19050</xdr:rowOff>
        </xdr:from>
        <xdr:to>
          <xdr:col>14</xdr:col>
          <xdr:colOff>361950</xdr:colOff>
          <xdr:row>13</xdr:row>
          <xdr:rowOff>47625</xdr:rowOff>
        </xdr:to>
        <xdr:sp macro="" textlink="">
          <xdr:nvSpPr>
            <xdr:cNvPr id="8195" name="Check Box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3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8BED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Todos Motoristas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19050</xdr:rowOff>
        </xdr:from>
        <xdr:to>
          <xdr:col>9</xdr:col>
          <xdr:colOff>361950</xdr:colOff>
          <xdr:row>13</xdr:row>
          <xdr:rowOff>47625</xdr:rowOff>
        </xdr:to>
        <xdr:sp macro="" textlink="">
          <xdr:nvSpPr>
            <xdr:cNvPr id="8201" name="Check Box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3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8BED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Todos Veículos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12</xdr:row>
          <xdr:rowOff>19050</xdr:rowOff>
        </xdr:from>
        <xdr:to>
          <xdr:col>5</xdr:col>
          <xdr:colOff>9525</xdr:colOff>
          <xdr:row>13</xdr:row>
          <xdr:rowOff>47625</xdr:rowOff>
        </xdr:to>
        <xdr:sp macro="" textlink="">
          <xdr:nvSpPr>
            <xdr:cNvPr id="8203" name="Check Box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3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8BED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Todos Tipos de Gastos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152399</xdr:colOff>
      <xdr:row>9</xdr:row>
      <xdr:rowOff>161925</xdr:rowOff>
    </xdr:from>
    <xdr:to>
      <xdr:col>16</xdr:col>
      <xdr:colOff>171449</xdr:colOff>
      <xdr:row>31</xdr:row>
      <xdr:rowOff>152400</xdr:rowOff>
    </xdr:to>
    <xdr:sp macro="" textlink="">
      <xdr:nvSpPr>
        <xdr:cNvPr id="14" name="Retângulo: Cantos Arredondados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/>
      </xdr:nvSpPr>
      <xdr:spPr>
        <a:xfrm>
          <a:off x="152399" y="2028825"/>
          <a:ext cx="10772775" cy="4191000"/>
        </a:xfrm>
        <a:prstGeom prst="roundRect">
          <a:avLst>
            <a:gd name="adj" fmla="val 1778"/>
          </a:avLst>
        </a:prstGeom>
        <a:noFill/>
        <a:ln>
          <a:solidFill>
            <a:srgbClr val="41C77E"/>
          </a:solidFill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504825</xdr:colOff>
      <xdr:row>29</xdr:row>
      <xdr:rowOff>179721</xdr:rowOff>
    </xdr:from>
    <xdr:to>
      <xdr:col>6</xdr:col>
      <xdr:colOff>380175</xdr:colOff>
      <xdr:row>30</xdr:row>
      <xdr:rowOff>169735</xdr:rowOff>
    </xdr:to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3819525" y="5932821"/>
          <a:ext cx="551625" cy="180514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rgbClr val="29DEA1"/>
              </a:solidFill>
              <a:latin typeface="Calibri"/>
              <a:cs typeface="Calibri"/>
            </a:rPr>
            <a:t>HOJE</a:t>
          </a:r>
        </a:p>
      </xdr:txBody>
    </xdr:sp>
    <xdr:clientData/>
  </xdr:twoCellAnchor>
  <xdr:twoCellAnchor>
    <xdr:from>
      <xdr:col>7</xdr:col>
      <xdr:colOff>76200</xdr:colOff>
      <xdr:row>17</xdr:row>
      <xdr:rowOff>0</xdr:rowOff>
    </xdr:from>
    <xdr:to>
      <xdr:col>16</xdr:col>
      <xdr:colOff>19050</xdr:colOff>
      <xdr:row>31</xdr:row>
      <xdr:rowOff>85725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0</xdr:col>
      <xdr:colOff>171450</xdr:colOff>
      <xdr:row>3</xdr:row>
      <xdr:rowOff>247647</xdr:rowOff>
    </xdr:from>
    <xdr:to>
      <xdr:col>5</xdr:col>
      <xdr:colOff>333374</xdr:colOff>
      <xdr:row>8</xdr:row>
      <xdr:rowOff>152399</xdr:rowOff>
    </xdr:to>
    <xdr:grpSp>
      <xdr:nvGrpSpPr>
        <xdr:cNvPr id="15" name="Agrupa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GrpSpPr/>
      </xdr:nvGrpSpPr>
      <xdr:grpSpPr>
        <a:xfrm>
          <a:off x="171450" y="876297"/>
          <a:ext cx="3476624" cy="1009652"/>
          <a:chOff x="266619" y="923924"/>
          <a:chExt cx="3282118" cy="342476"/>
        </a:xfrm>
      </xdr:grpSpPr>
      <xdr:sp macro="" textlink="">
        <xdr:nvSpPr>
          <xdr:cNvPr id="20" name="Retângulo: Cantos Arredondados 19">
            <a:extLst>
              <a:ext uri="{FF2B5EF4-FFF2-40B4-BE49-F238E27FC236}">
                <a16:creationId xmlns:a16="http://schemas.microsoft.com/office/drawing/2014/main" id="{00000000-0008-0000-0300-000014000000}"/>
              </a:ext>
            </a:extLst>
          </xdr:cNvPr>
          <xdr:cNvSpPr/>
        </xdr:nvSpPr>
        <xdr:spPr>
          <a:xfrm>
            <a:off x="266619" y="944618"/>
            <a:ext cx="333375" cy="312090"/>
          </a:xfrm>
          <a:prstGeom prst="roundRect">
            <a:avLst>
              <a:gd name="adj" fmla="val 5676"/>
            </a:avLst>
          </a:prstGeom>
          <a:solidFill>
            <a:srgbClr val="29DEA1"/>
          </a:solidFill>
          <a:ln w="19050">
            <a:solidFill>
              <a:srgbClr val="29DEA1"/>
            </a:solidFill>
          </a:ln>
          <a:effectLst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1" name="Retângulo: Cantos Arredondados 20">
            <a:extLst>
              <a:ext uri="{FF2B5EF4-FFF2-40B4-BE49-F238E27FC236}">
                <a16:creationId xmlns:a16="http://schemas.microsoft.com/office/drawing/2014/main" id="{00000000-0008-0000-0300-000015000000}"/>
              </a:ext>
            </a:extLst>
          </xdr:cNvPr>
          <xdr:cNvSpPr/>
        </xdr:nvSpPr>
        <xdr:spPr>
          <a:xfrm>
            <a:off x="276223" y="923924"/>
            <a:ext cx="3272514" cy="342476"/>
          </a:xfrm>
          <a:prstGeom prst="roundRect">
            <a:avLst>
              <a:gd name="adj" fmla="val 3044"/>
            </a:avLst>
          </a:prstGeom>
          <a:solidFill>
            <a:srgbClr val="323B59"/>
          </a:solidFill>
          <a:ln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 editAs="absolute">
    <xdr:from>
      <xdr:col>0</xdr:col>
      <xdr:colOff>333375</xdr:colOff>
      <xdr:row>5</xdr:row>
      <xdr:rowOff>76201</xdr:rowOff>
    </xdr:from>
    <xdr:to>
      <xdr:col>3</xdr:col>
      <xdr:colOff>0</xdr:colOff>
      <xdr:row>7</xdr:row>
      <xdr:rowOff>171451</xdr:rowOff>
    </xdr:to>
    <xdr:sp macro="" textlink="calculos!I25">
      <xdr:nvSpPr>
        <xdr:cNvPr id="16" name="CaixaDeTexto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333375" y="1238251"/>
          <a:ext cx="1628775" cy="476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1629F99F-2EE0-4E8C-87B9-AB097398D12B}" type="TxLink">
            <a:rPr lang="en-US" sz="2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rPr>
            <a:pPr marL="0" indent="0" algn="ctr"/>
            <a:t> R$ -   </a:t>
          </a:fld>
          <a:endParaRPr lang="en-US" sz="2400" b="1" i="0" u="none" strike="noStrike">
            <a:solidFill>
              <a:schemeClr val="bg1">
                <a:lumMod val="9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 editAs="absolute">
    <xdr:from>
      <xdr:col>0</xdr:col>
      <xdr:colOff>378495</xdr:colOff>
      <xdr:row>7</xdr:row>
      <xdr:rowOff>61913</xdr:rowOff>
    </xdr:from>
    <xdr:to>
      <xdr:col>2</xdr:col>
      <xdr:colOff>590550</xdr:colOff>
      <xdr:row>8</xdr:row>
      <xdr:rowOff>177413</xdr:rowOff>
    </xdr:to>
    <xdr:sp macro="" textlink="">
      <xdr:nvSpPr>
        <xdr:cNvPr id="17" name="CaixaDeTexto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378495" y="1604963"/>
          <a:ext cx="1497930" cy="306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cs typeface="Calibri"/>
            </a:rPr>
            <a:t>GASTOS</a:t>
          </a:r>
        </a:p>
      </xdr:txBody>
    </xdr:sp>
    <xdr:clientData/>
  </xdr:twoCellAnchor>
  <xdr:twoCellAnchor editAs="absolute">
    <xdr:from>
      <xdr:col>3</xdr:col>
      <xdr:colOff>341648</xdr:colOff>
      <xdr:row>7</xdr:row>
      <xdr:rowOff>61913</xdr:rowOff>
    </xdr:from>
    <xdr:to>
      <xdr:col>5</xdr:col>
      <xdr:colOff>103523</xdr:colOff>
      <xdr:row>8</xdr:row>
      <xdr:rowOff>177413</xdr:rowOff>
    </xdr:to>
    <xdr:sp macro="" textlink="">
      <xdr:nvSpPr>
        <xdr:cNvPr id="18" name="CaixaDeTexto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2303798" y="1604963"/>
          <a:ext cx="1114425" cy="306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cs typeface="Calibri"/>
            </a:rPr>
            <a:t>ROTAS INICIADAS</a:t>
          </a:r>
        </a:p>
      </xdr:txBody>
    </xdr:sp>
    <xdr:clientData/>
  </xdr:twoCellAnchor>
  <xdr:twoCellAnchor editAs="absolute">
    <xdr:from>
      <xdr:col>3</xdr:col>
      <xdr:colOff>323850</xdr:colOff>
      <xdr:row>5</xdr:row>
      <xdr:rowOff>76201</xdr:rowOff>
    </xdr:from>
    <xdr:to>
      <xdr:col>5</xdr:col>
      <xdr:colOff>121320</xdr:colOff>
      <xdr:row>7</xdr:row>
      <xdr:rowOff>171451</xdr:rowOff>
    </xdr:to>
    <xdr:sp macro="" textlink="calculos!I26">
      <xdr:nvSpPr>
        <xdr:cNvPr id="19" name="CaixaDeTexto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2286000" y="1238251"/>
          <a:ext cx="1150020" cy="476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76C90827-99F2-48D5-A402-8D4E01DBECED}" type="TxLink">
            <a:rPr lang="en-US" sz="2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rPr>
            <a:pPr marL="0" indent="0" algn="ctr"/>
            <a:t>0</a:t>
          </a:fld>
          <a:endParaRPr lang="en-US" sz="2400" b="1" i="0" u="none" strike="noStrike">
            <a:solidFill>
              <a:schemeClr val="bg1">
                <a:lumMod val="9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 editAs="absolute">
    <xdr:from>
      <xdr:col>2</xdr:col>
      <xdr:colOff>200025</xdr:colOff>
      <xdr:row>4</xdr:row>
      <xdr:rowOff>9525</xdr:rowOff>
    </xdr:from>
    <xdr:to>
      <xdr:col>3</xdr:col>
      <xdr:colOff>315750</xdr:colOff>
      <xdr:row>5</xdr:row>
      <xdr:rowOff>3382</xdr:rowOff>
    </xdr:to>
    <xdr:sp macro="" textlink="">
      <xdr:nvSpPr>
        <xdr:cNvPr id="35" name="CaixaDeTexto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1485900" y="933450"/>
          <a:ext cx="792000" cy="231982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000" b="1" i="0" u="none" strike="noStrike">
              <a:solidFill>
                <a:srgbClr val="29DEA1"/>
              </a:solidFill>
              <a:latin typeface="Calibri"/>
              <a:cs typeface="Calibri"/>
            </a:rPr>
            <a:t>HOJE</a:t>
          </a:r>
        </a:p>
      </xdr:txBody>
    </xdr:sp>
    <xdr:clientData/>
  </xdr:twoCellAnchor>
  <xdr:twoCellAnchor editAs="absolute">
    <xdr:from>
      <xdr:col>11</xdr:col>
      <xdr:colOff>76200</xdr:colOff>
      <xdr:row>3</xdr:row>
      <xdr:rowOff>247647</xdr:rowOff>
    </xdr:from>
    <xdr:to>
      <xdr:col>16</xdr:col>
      <xdr:colOff>171449</xdr:colOff>
      <xdr:row>8</xdr:row>
      <xdr:rowOff>152399</xdr:rowOff>
    </xdr:to>
    <xdr:grpSp>
      <xdr:nvGrpSpPr>
        <xdr:cNvPr id="40" name="Agrupar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GrpSpPr/>
      </xdr:nvGrpSpPr>
      <xdr:grpSpPr>
        <a:xfrm>
          <a:off x="7448550" y="876297"/>
          <a:ext cx="3476624" cy="1009652"/>
          <a:chOff x="266619" y="923924"/>
          <a:chExt cx="3282118" cy="342476"/>
        </a:xfrm>
      </xdr:grpSpPr>
      <xdr:sp macro="" textlink="">
        <xdr:nvSpPr>
          <xdr:cNvPr id="52" name="Retângulo: Cantos Arredondados 51">
            <a:extLst>
              <a:ext uri="{FF2B5EF4-FFF2-40B4-BE49-F238E27FC236}">
                <a16:creationId xmlns:a16="http://schemas.microsoft.com/office/drawing/2014/main" id="{00000000-0008-0000-0300-000034000000}"/>
              </a:ext>
            </a:extLst>
          </xdr:cNvPr>
          <xdr:cNvSpPr/>
        </xdr:nvSpPr>
        <xdr:spPr>
          <a:xfrm>
            <a:off x="266619" y="944618"/>
            <a:ext cx="333375" cy="312090"/>
          </a:xfrm>
          <a:prstGeom prst="roundRect">
            <a:avLst>
              <a:gd name="adj" fmla="val 5676"/>
            </a:avLst>
          </a:prstGeom>
          <a:solidFill>
            <a:srgbClr val="29DEA1"/>
          </a:solidFill>
          <a:ln w="19050">
            <a:solidFill>
              <a:srgbClr val="29DEA1"/>
            </a:solidFill>
          </a:ln>
          <a:effectLst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54" name="Retângulo: Cantos Arredondados 53">
            <a:extLst>
              <a:ext uri="{FF2B5EF4-FFF2-40B4-BE49-F238E27FC236}">
                <a16:creationId xmlns:a16="http://schemas.microsoft.com/office/drawing/2014/main" id="{00000000-0008-0000-0300-000036000000}"/>
              </a:ext>
            </a:extLst>
          </xdr:cNvPr>
          <xdr:cNvSpPr/>
        </xdr:nvSpPr>
        <xdr:spPr>
          <a:xfrm>
            <a:off x="276223" y="923924"/>
            <a:ext cx="3272514" cy="342476"/>
          </a:xfrm>
          <a:prstGeom prst="roundRect">
            <a:avLst>
              <a:gd name="adj" fmla="val 3044"/>
            </a:avLst>
          </a:prstGeom>
          <a:solidFill>
            <a:srgbClr val="323B59"/>
          </a:solidFill>
          <a:ln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 editAs="absolute">
    <xdr:from>
      <xdr:col>11</xdr:col>
      <xdr:colOff>238125</xdr:colOff>
      <xdr:row>5</xdr:row>
      <xdr:rowOff>76201</xdr:rowOff>
    </xdr:from>
    <xdr:to>
      <xdr:col>13</xdr:col>
      <xdr:colOff>514350</xdr:colOff>
      <xdr:row>7</xdr:row>
      <xdr:rowOff>171451</xdr:rowOff>
    </xdr:to>
    <xdr:sp macro="" textlink="calculos!K25">
      <xdr:nvSpPr>
        <xdr:cNvPr id="41" name="CaixaDeTexto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/>
      </xdr:nvSpPr>
      <xdr:spPr>
        <a:xfrm>
          <a:off x="7610475" y="1238251"/>
          <a:ext cx="1628775" cy="476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C63ED582-82F8-4EEE-BB2C-EAC1A0EDB5BF}" type="TxLink">
            <a:rPr lang="en-US" sz="2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rPr>
            <a:pPr marL="0" indent="0" algn="ctr"/>
            <a:t> R$ -   </a:t>
          </a:fld>
          <a:endParaRPr lang="en-US" sz="2400" b="1" i="0" u="none" strike="noStrike">
            <a:solidFill>
              <a:schemeClr val="bg1">
                <a:lumMod val="9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 editAs="absolute">
    <xdr:from>
      <xdr:col>11</xdr:col>
      <xdr:colOff>283245</xdr:colOff>
      <xdr:row>7</xdr:row>
      <xdr:rowOff>61913</xdr:rowOff>
    </xdr:from>
    <xdr:to>
      <xdr:col>13</xdr:col>
      <xdr:colOff>428625</xdr:colOff>
      <xdr:row>8</xdr:row>
      <xdr:rowOff>177413</xdr:rowOff>
    </xdr:to>
    <xdr:sp macro="" textlink="">
      <xdr:nvSpPr>
        <xdr:cNvPr id="42" name="CaixaDeTexto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/>
      </xdr:nvSpPr>
      <xdr:spPr>
        <a:xfrm>
          <a:off x="7655595" y="1604963"/>
          <a:ext cx="1497930" cy="306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cs typeface="Calibri"/>
            </a:rPr>
            <a:t>GASTOS</a:t>
          </a:r>
        </a:p>
      </xdr:txBody>
    </xdr:sp>
    <xdr:clientData/>
  </xdr:twoCellAnchor>
  <xdr:twoCellAnchor editAs="absolute">
    <xdr:from>
      <xdr:col>14</xdr:col>
      <xdr:colOff>179723</xdr:colOff>
      <xdr:row>7</xdr:row>
      <xdr:rowOff>61913</xdr:rowOff>
    </xdr:from>
    <xdr:to>
      <xdr:col>15</xdr:col>
      <xdr:colOff>617873</xdr:colOff>
      <xdr:row>8</xdr:row>
      <xdr:rowOff>177413</xdr:rowOff>
    </xdr:to>
    <xdr:sp macro="" textlink="">
      <xdr:nvSpPr>
        <xdr:cNvPr id="46" name="CaixaDeTexto 45">
          <a:extLst>
            <a:ext uri="{FF2B5EF4-FFF2-40B4-BE49-F238E27FC236}">
              <a16:creationId xmlns:a16="http://schemas.microsoft.com/office/drawing/2014/main" id="{00000000-0008-0000-0300-00002E000000}"/>
            </a:ext>
          </a:extLst>
        </xdr:cNvPr>
        <xdr:cNvSpPr txBox="1"/>
      </xdr:nvSpPr>
      <xdr:spPr>
        <a:xfrm>
          <a:off x="9580898" y="1604963"/>
          <a:ext cx="1114425" cy="306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cs typeface="Calibri"/>
            </a:rPr>
            <a:t>ROTAS INICIADAS</a:t>
          </a:r>
        </a:p>
      </xdr:txBody>
    </xdr:sp>
    <xdr:clientData/>
  </xdr:twoCellAnchor>
  <xdr:twoCellAnchor editAs="absolute">
    <xdr:from>
      <xdr:col>14</xdr:col>
      <xdr:colOff>161925</xdr:colOff>
      <xdr:row>5</xdr:row>
      <xdr:rowOff>76201</xdr:rowOff>
    </xdr:from>
    <xdr:to>
      <xdr:col>15</xdr:col>
      <xdr:colOff>635670</xdr:colOff>
      <xdr:row>7</xdr:row>
      <xdr:rowOff>171451</xdr:rowOff>
    </xdr:to>
    <xdr:sp macro="" textlink="calculos!K26">
      <xdr:nvSpPr>
        <xdr:cNvPr id="47" name="CaixaDeTexto 46">
          <a:extLst>
            <a:ext uri="{FF2B5EF4-FFF2-40B4-BE49-F238E27FC236}">
              <a16:creationId xmlns:a16="http://schemas.microsoft.com/office/drawing/2014/main" id="{00000000-0008-0000-0300-00002F000000}"/>
            </a:ext>
          </a:extLst>
        </xdr:cNvPr>
        <xdr:cNvSpPr txBox="1"/>
      </xdr:nvSpPr>
      <xdr:spPr>
        <a:xfrm>
          <a:off x="9563100" y="1238251"/>
          <a:ext cx="1150020" cy="476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E8666D37-70A7-4FE6-A397-638E8067EC4A}" type="TxLink">
            <a:rPr lang="en-US" sz="2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rPr>
            <a:pPr marL="0" indent="0" algn="ctr"/>
            <a:t>0</a:t>
          </a:fld>
          <a:endParaRPr lang="en-US" sz="2400" b="1" i="0" u="none" strike="noStrike">
            <a:solidFill>
              <a:schemeClr val="bg1">
                <a:lumMod val="9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 editAs="absolute">
    <xdr:from>
      <xdr:col>13</xdr:col>
      <xdr:colOff>38100</xdr:colOff>
      <xdr:row>4</xdr:row>
      <xdr:rowOff>9525</xdr:rowOff>
    </xdr:from>
    <xdr:to>
      <xdr:col>14</xdr:col>
      <xdr:colOff>153825</xdr:colOff>
      <xdr:row>5</xdr:row>
      <xdr:rowOff>3382</xdr:rowOff>
    </xdr:to>
    <xdr:sp macro="" textlink="calculos!K24">
      <xdr:nvSpPr>
        <xdr:cNvPr id="49" name="CaixaDeTexto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SpPr txBox="1"/>
      </xdr:nvSpPr>
      <xdr:spPr>
        <a:xfrm>
          <a:off x="8763000" y="933450"/>
          <a:ext cx="792000" cy="231982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558FDBDF-D9BE-45BF-B03C-AD378B9C3609}" type="TxLink">
            <a:rPr lang="en-US" sz="10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pPr marL="0" indent="0" algn="ctr"/>
            <a:t>2024</a:t>
          </a:fld>
          <a:endParaRPr lang="en-US" sz="1000" b="1" i="0" u="none" strike="noStrike">
            <a:solidFill>
              <a:srgbClr val="29DEA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 editAs="absolute">
    <xdr:from>
      <xdr:col>5</xdr:col>
      <xdr:colOff>495300</xdr:colOff>
      <xdr:row>3</xdr:row>
      <xdr:rowOff>247647</xdr:rowOff>
    </xdr:from>
    <xdr:to>
      <xdr:col>10</xdr:col>
      <xdr:colOff>590549</xdr:colOff>
      <xdr:row>8</xdr:row>
      <xdr:rowOff>152399</xdr:rowOff>
    </xdr:to>
    <xdr:grpSp>
      <xdr:nvGrpSpPr>
        <xdr:cNvPr id="56" name="Agrupar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GrpSpPr/>
      </xdr:nvGrpSpPr>
      <xdr:grpSpPr>
        <a:xfrm>
          <a:off x="3810000" y="876297"/>
          <a:ext cx="3476624" cy="1009652"/>
          <a:chOff x="266619" y="923924"/>
          <a:chExt cx="3282118" cy="342476"/>
        </a:xfrm>
      </xdr:grpSpPr>
      <xdr:sp macro="" textlink="">
        <xdr:nvSpPr>
          <xdr:cNvPr id="62" name="Retângulo: Cantos Arredondados 61">
            <a:extLst>
              <a:ext uri="{FF2B5EF4-FFF2-40B4-BE49-F238E27FC236}">
                <a16:creationId xmlns:a16="http://schemas.microsoft.com/office/drawing/2014/main" id="{00000000-0008-0000-0300-00003E000000}"/>
              </a:ext>
            </a:extLst>
          </xdr:cNvPr>
          <xdr:cNvSpPr/>
        </xdr:nvSpPr>
        <xdr:spPr>
          <a:xfrm>
            <a:off x="266619" y="944618"/>
            <a:ext cx="333375" cy="312090"/>
          </a:xfrm>
          <a:prstGeom prst="roundRect">
            <a:avLst>
              <a:gd name="adj" fmla="val 5676"/>
            </a:avLst>
          </a:prstGeom>
          <a:solidFill>
            <a:srgbClr val="29DEA1"/>
          </a:solidFill>
          <a:ln w="19050">
            <a:solidFill>
              <a:srgbClr val="29DEA1"/>
            </a:solidFill>
          </a:ln>
          <a:effectLst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63" name="Retângulo: Cantos Arredondados 62">
            <a:extLst>
              <a:ext uri="{FF2B5EF4-FFF2-40B4-BE49-F238E27FC236}">
                <a16:creationId xmlns:a16="http://schemas.microsoft.com/office/drawing/2014/main" id="{00000000-0008-0000-0300-00003F000000}"/>
              </a:ext>
            </a:extLst>
          </xdr:cNvPr>
          <xdr:cNvSpPr/>
        </xdr:nvSpPr>
        <xdr:spPr>
          <a:xfrm>
            <a:off x="276223" y="923924"/>
            <a:ext cx="3272514" cy="342476"/>
          </a:xfrm>
          <a:prstGeom prst="roundRect">
            <a:avLst>
              <a:gd name="adj" fmla="val 3044"/>
            </a:avLst>
          </a:prstGeom>
          <a:solidFill>
            <a:srgbClr val="323B59"/>
          </a:solidFill>
          <a:ln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 editAs="absolute">
    <xdr:from>
      <xdr:col>5</xdr:col>
      <xdr:colOff>657225</xdr:colOff>
      <xdr:row>5</xdr:row>
      <xdr:rowOff>76201</xdr:rowOff>
    </xdr:from>
    <xdr:to>
      <xdr:col>8</xdr:col>
      <xdr:colOff>257175</xdr:colOff>
      <xdr:row>7</xdr:row>
      <xdr:rowOff>171451</xdr:rowOff>
    </xdr:to>
    <xdr:sp macro="" textlink="calculos!J25">
      <xdr:nvSpPr>
        <xdr:cNvPr id="57" name="CaixaDeTexto 56">
          <a:extLst>
            <a:ext uri="{FF2B5EF4-FFF2-40B4-BE49-F238E27FC236}">
              <a16:creationId xmlns:a16="http://schemas.microsoft.com/office/drawing/2014/main" id="{00000000-0008-0000-0300-000039000000}"/>
            </a:ext>
          </a:extLst>
        </xdr:cNvPr>
        <xdr:cNvSpPr txBox="1"/>
      </xdr:nvSpPr>
      <xdr:spPr>
        <a:xfrm>
          <a:off x="3971925" y="1238251"/>
          <a:ext cx="1628775" cy="476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E1820881-61C0-4DF1-AA0D-3317BA699A2D}" type="TxLink">
            <a:rPr lang="en-US" sz="2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rPr>
            <a:pPr marL="0" indent="0" algn="ctr"/>
            <a:t> R$ -   </a:t>
          </a:fld>
          <a:endParaRPr lang="en-US" sz="2400" b="1" i="0" u="none" strike="noStrike">
            <a:solidFill>
              <a:schemeClr val="bg1">
                <a:lumMod val="9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 editAs="absolute">
    <xdr:from>
      <xdr:col>6</xdr:col>
      <xdr:colOff>26070</xdr:colOff>
      <xdr:row>7</xdr:row>
      <xdr:rowOff>61913</xdr:rowOff>
    </xdr:from>
    <xdr:to>
      <xdr:col>8</xdr:col>
      <xdr:colOff>171450</xdr:colOff>
      <xdr:row>8</xdr:row>
      <xdr:rowOff>177413</xdr:rowOff>
    </xdr:to>
    <xdr:sp macro="" textlink="">
      <xdr:nvSpPr>
        <xdr:cNvPr id="58" name="CaixaDeTexto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SpPr txBox="1"/>
      </xdr:nvSpPr>
      <xdr:spPr>
        <a:xfrm>
          <a:off x="4017045" y="1604963"/>
          <a:ext cx="1497930" cy="306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cs typeface="Calibri"/>
            </a:rPr>
            <a:t>GASTOS</a:t>
          </a:r>
        </a:p>
      </xdr:txBody>
    </xdr:sp>
    <xdr:clientData/>
  </xdr:twoCellAnchor>
  <xdr:twoCellAnchor editAs="absolute">
    <xdr:from>
      <xdr:col>8</xdr:col>
      <xdr:colOff>598823</xdr:colOff>
      <xdr:row>7</xdr:row>
      <xdr:rowOff>61913</xdr:rowOff>
    </xdr:from>
    <xdr:to>
      <xdr:col>10</xdr:col>
      <xdr:colOff>360698</xdr:colOff>
      <xdr:row>8</xdr:row>
      <xdr:rowOff>177413</xdr:rowOff>
    </xdr:to>
    <xdr:sp macro="" textlink="">
      <xdr:nvSpPr>
        <xdr:cNvPr id="59" name="CaixaDeTexto 58">
          <a:extLst>
            <a:ext uri="{FF2B5EF4-FFF2-40B4-BE49-F238E27FC236}">
              <a16:creationId xmlns:a16="http://schemas.microsoft.com/office/drawing/2014/main" id="{00000000-0008-0000-0300-00003B000000}"/>
            </a:ext>
          </a:extLst>
        </xdr:cNvPr>
        <xdr:cNvSpPr txBox="1"/>
      </xdr:nvSpPr>
      <xdr:spPr>
        <a:xfrm>
          <a:off x="5942348" y="1604963"/>
          <a:ext cx="1114425" cy="306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cs typeface="Calibri"/>
            </a:rPr>
            <a:t>ROTAS INICIADAS</a:t>
          </a:r>
        </a:p>
      </xdr:txBody>
    </xdr:sp>
    <xdr:clientData/>
  </xdr:twoCellAnchor>
  <xdr:twoCellAnchor editAs="absolute">
    <xdr:from>
      <xdr:col>8</xdr:col>
      <xdr:colOff>581025</xdr:colOff>
      <xdr:row>5</xdr:row>
      <xdr:rowOff>76201</xdr:rowOff>
    </xdr:from>
    <xdr:to>
      <xdr:col>10</xdr:col>
      <xdr:colOff>378495</xdr:colOff>
      <xdr:row>7</xdr:row>
      <xdr:rowOff>171451</xdr:rowOff>
    </xdr:to>
    <xdr:sp macro="" textlink="calculos!J26">
      <xdr:nvSpPr>
        <xdr:cNvPr id="60" name="CaixaDeTexto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SpPr txBox="1"/>
      </xdr:nvSpPr>
      <xdr:spPr>
        <a:xfrm>
          <a:off x="5924550" y="1238251"/>
          <a:ext cx="1150020" cy="4762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E70401B9-0624-4782-AC7E-33D8A6EAED71}" type="TxLink">
            <a:rPr lang="en-US" sz="2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rPr>
            <a:pPr marL="0" indent="0" algn="ctr"/>
            <a:t>0</a:t>
          </a:fld>
          <a:endParaRPr lang="en-US" sz="2400" b="1" i="0" u="none" strike="noStrike">
            <a:solidFill>
              <a:schemeClr val="bg1">
                <a:lumMod val="95000"/>
              </a:schemeClr>
            </a:solidFill>
            <a:latin typeface="Calibri"/>
            <a:ea typeface="Calibri"/>
            <a:cs typeface="Calibri"/>
          </a:endParaRPr>
        </a:p>
      </xdr:txBody>
    </xdr:sp>
    <xdr:clientData/>
  </xdr:twoCellAnchor>
  <xdr:twoCellAnchor editAs="absolute">
    <xdr:from>
      <xdr:col>7</xdr:col>
      <xdr:colOff>457200</xdr:colOff>
      <xdr:row>4</xdr:row>
      <xdr:rowOff>9525</xdr:rowOff>
    </xdr:from>
    <xdr:to>
      <xdr:col>8</xdr:col>
      <xdr:colOff>572925</xdr:colOff>
      <xdr:row>5</xdr:row>
      <xdr:rowOff>3382</xdr:rowOff>
    </xdr:to>
    <xdr:sp macro="" textlink="calculos!J24">
      <xdr:nvSpPr>
        <xdr:cNvPr id="61" name="CaixaDeTexto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SpPr txBox="1"/>
      </xdr:nvSpPr>
      <xdr:spPr>
        <a:xfrm>
          <a:off x="5124450" y="933450"/>
          <a:ext cx="792000" cy="231982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90A98A73-F0DF-4BEA-8E95-14FAEEF91E80}" type="TxLink">
            <a:rPr lang="en-US" sz="10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pPr marL="0" indent="0" algn="ctr"/>
            <a:t>JULHO</a:t>
          </a:fld>
          <a:endParaRPr lang="en-US" sz="1000" b="1" i="0" u="none" strike="noStrike">
            <a:solidFill>
              <a:srgbClr val="29DEA1"/>
            </a:solidFill>
            <a:latin typeface="Calibri"/>
            <a:ea typeface="+mn-ea"/>
            <a:cs typeface="Calibri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133350</xdr:colOff>
          <xdr:row>14</xdr:row>
          <xdr:rowOff>133350</xdr:rowOff>
        </xdr:from>
        <xdr:to>
          <xdr:col>15</xdr:col>
          <xdr:colOff>352425</xdr:colOff>
          <xdr:row>16</xdr:row>
          <xdr:rowOff>85725</xdr:rowOff>
        </xdr:to>
        <xdr:sp macro="" textlink="">
          <xdr:nvSpPr>
            <xdr:cNvPr id="8212" name="Spinner 20" hidden="1">
              <a:extLst>
                <a:ext uri="{63B3BB69-23CF-44E3-9099-C40C66FF867C}">
                  <a14:compatExt spid="_x0000_s8212"/>
                </a:ext>
                <a:ext uri="{FF2B5EF4-FFF2-40B4-BE49-F238E27FC236}">
                  <a16:creationId xmlns:a16="http://schemas.microsoft.com/office/drawing/2014/main" id="{00000000-0008-0000-0300-00001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 editAs="absolute">
    <xdr:from>
      <xdr:col>1</xdr:col>
      <xdr:colOff>485775</xdr:colOff>
      <xdr:row>0</xdr:row>
      <xdr:rowOff>185737</xdr:rowOff>
    </xdr:from>
    <xdr:to>
      <xdr:col>2</xdr:col>
      <xdr:colOff>314324</xdr:colOff>
      <xdr:row>2</xdr:row>
      <xdr:rowOff>28575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pSpPr/>
      </xdr:nvGrpSpPr>
      <xdr:grpSpPr>
        <a:xfrm>
          <a:off x="1095375" y="185737"/>
          <a:ext cx="504824" cy="261938"/>
          <a:chOff x="1457326" y="142875"/>
          <a:chExt cx="504824" cy="261938"/>
        </a:xfrm>
      </xdr:grpSpPr>
      <xdr:sp macro="" textlink="">
        <xdr:nvSpPr>
          <xdr:cNvPr id="8205" name="Retângulo: Cantos Arredondados 8204">
            <a:extLst>
              <a:ext uri="{FF2B5EF4-FFF2-40B4-BE49-F238E27FC236}">
                <a16:creationId xmlns:a16="http://schemas.microsoft.com/office/drawing/2014/main" id="{00000000-0008-0000-0300-00000D200000}"/>
              </a:ext>
            </a:extLst>
          </xdr:cNvPr>
          <xdr:cNvSpPr/>
        </xdr:nvSpPr>
        <xdr:spPr>
          <a:xfrm>
            <a:off x="1457326" y="142875"/>
            <a:ext cx="504824" cy="247650"/>
          </a:xfrm>
          <a:prstGeom prst="roundRect">
            <a:avLst/>
          </a:prstGeom>
          <a:solidFill>
            <a:srgbClr val="242B44">
              <a:alpha val="2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206" name="CaixaDeTexto 8205">
            <a:hlinkClick xmlns:r="http://schemas.openxmlformats.org/officeDocument/2006/relationships" r:id="rId4"/>
            <a:extLst>
              <a:ext uri="{FF2B5EF4-FFF2-40B4-BE49-F238E27FC236}">
                <a16:creationId xmlns:a16="http://schemas.microsoft.com/office/drawing/2014/main" id="{00000000-0008-0000-0300-00000E200000}"/>
              </a:ext>
            </a:extLst>
          </xdr:cNvPr>
          <xdr:cNvSpPr txBox="1"/>
        </xdr:nvSpPr>
        <xdr:spPr>
          <a:xfrm>
            <a:off x="1476375" y="166688"/>
            <a:ext cx="4667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DD692"/>
                </a:solidFill>
              </a:rPr>
              <a:t>INÍCIO</a:t>
            </a:r>
          </a:p>
        </xdr:txBody>
      </xdr:sp>
    </xdr:grpSp>
    <xdr:clientData/>
  </xdr:twoCellAnchor>
  <xdr:twoCellAnchor editAs="absolute">
    <xdr:from>
      <xdr:col>13</xdr:col>
      <xdr:colOff>571499</xdr:colOff>
      <xdr:row>0</xdr:row>
      <xdr:rowOff>185737</xdr:rowOff>
    </xdr:from>
    <xdr:to>
      <xdr:col>15</xdr:col>
      <xdr:colOff>390524</xdr:colOff>
      <xdr:row>2</xdr:row>
      <xdr:rowOff>28575</xdr:rowOff>
    </xdr:to>
    <xdr:grpSp>
      <xdr:nvGrpSpPr>
        <xdr:cNvPr id="9" name="Agrupar 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pSpPr/>
      </xdr:nvGrpSpPr>
      <xdr:grpSpPr>
        <a:xfrm>
          <a:off x="9296399" y="185737"/>
          <a:ext cx="1171575" cy="261938"/>
          <a:chOff x="3000375" y="123825"/>
          <a:chExt cx="1171575" cy="261938"/>
        </a:xfrm>
      </xdr:grpSpPr>
      <xdr:sp macro="" textlink="">
        <xdr:nvSpPr>
          <xdr:cNvPr id="8200" name="Retângulo: Cantos Arredondados 8199">
            <a:extLst>
              <a:ext uri="{FF2B5EF4-FFF2-40B4-BE49-F238E27FC236}">
                <a16:creationId xmlns:a16="http://schemas.microsoft.com/office/drawing/2014/main" id="{00000000-0008-0000-0300-00000820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202" name="CaixaDeTexto 8201">
            <a:extLst>
              <a:ext uri="{FF2B5EF4-FFF2-40B4-BE49-F238E27FC236}">
                <a16:creationId xmlns:a16="http://schemas.microsoft.com/office/drawing/2014/main" id="{00000000-0008-0000-0300-00000A20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8204" name="Imagem 8203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300-00000C2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6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 editAs="absolute">
    <xdr:from>
      <xdr:col>12</xdr:col>
      <xdr:colOff>619123</xdr:colOff>
      <xdr:row>0</xdr:row>
      <xdr:rowOff>185737</xdr:rowOff>
    </xdr:from>
    <xdr:to>
      <xdr:col>13</xdr:col>
      <xdr:colOff>457198</xdr:colOff>
      <xdr:row>2</xdr:row>
      <xdr:rowOff>14287</xdr:rowOff>
    </xdr:to>
    <xdr:grpSp>
      <xdr:nvGrpSpPr>
        <xdr:cNvPr id="10" name="Agrupar 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GrpSpPr/>
      </xdr:nvGrpSpPr>
      <xdr:grpSpPr>
        <a:xfrm>
          <a:off x="8667748" y="185737"/>
          <a:ext cx="514350" cy="247650"/>
          <a:chOff x="8896350" y="3105150"/>
          <a:chExt cx="514350" cy="247650"/>
        </a:xfrm>
      </xdr:grpSpPr>
      <xdr:sp macro="" textlink="">
        <xdr:nvSpPr>
          <xdr:cNvPr id="8198" name="Retângulo: Cantos Arredondados 8197">
            <a:extLst>
              <a:ext uri="{FF2B5EF4-FFF2-40B4-BE49-F238E27FC236}">
                <a16:creationId xmlns:a16="http://schemas.microsoft.com/office/drawing/2014/main" id="{00000000-0008-0000-0300-000006200000}"/>
              </a:ext>
            </a:extLst>
          </xdr:cNvPr>
          <xdr:cNvSpPr/>
        </xdr:nvSpPr>
        <xdr:spPr>
          <a:xfrm>
            <a:off x="8896350" y="3105150"/>
            <a:ext cx="514350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199" name="CaixaDeTexto 8198">
            <a:extLst>
              <a:ext uri="{FF2B5EF4-FFF2-40B4-BE49-F238E27FC236}">
                <a16:creationId xmlns:a16="http://schemas.microsoft.com/office/drawing/2014/main" id="{00000000-0008-0000-0300-000007200000}"/>
              </a:ext>
            </a:extLst>
          </xdr:cNvPr>
          <xdr:cNvSpPr txBox="1"/>
        </xdr:nvSpPr>
        <xdr:spPr>
          <a:xfrm>
            <a:off x="8915400" y="3140175"/>
            <a:ext cx="476250" cy="184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8</xdr:col>
      <xdr:colOff>314324</xdr:colOff>
      <xdr:row>0</xdr:row>
      <xdr:rowOff>133350</xdr:rowOff>
    </xdr:from>
    <xdr:to>
      <xdr:col>12</xdr:col>
      <xdr:colOff>304799</xdr:colOff>
      <xdr:row>2</xdr:row>
      <xdr:rowOff>171450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GrpSpPr/>
      </xdr:nvGrpSpPr>
      <xdr:grpSpPr>
        <a:xfrm>
          <a:off x="5657849" y="133350"/>
          <a:ext cx="2695575" cy="457200"/>
          <a:chOff x="5667375" y="138113"/>
          <a:chExt cx="2695575" cy="457200"/>
        </a:xfrm>
      </xdr:grpSpPr>
      <xdr:sp macro="" textlink="">
        <xdr:nvSpPr>
          <xdr:cNvPr id="45" name="Retângulo: Cantos Arredondados 44">
            <a:extLst>
              <a:ext uri="{FF2B5EF4-FFF2-40B4-BE49-F238E27FC236}">
                <a16:creationId xmlns:a16="http://schemas.microsoft.com/office/drawing/2014/main" id="{00000000-0008-0000-0300-00002D000000}"/>
              </a:ext>
            </a:extLst>
          </xdr:cNvPr>
          <xdr:cNvSpPr/>
        </xdr:nvSpPr>
        <xdr:spPr>
          <a:xfrm>
            <a:off x="5753099" y="238125"/>
            <a:ext cx="2514601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8" name="CaixaDeTexto 47">
            <a:extLst>
              <a:ext uri="{FF2B5EF4-FFF2-40B4-BE49-F238E27FC236}">
                <a16:creationId xmlns:a16="http://schemas.microsoft.com/office/drawing/2014/main" id="{00000000-0008-0000-0300-000030000000}"/>
              </a:ext>
            </a:extLst>
          </xdr:cNvPr>
          <xdr:cNvSpPr txBox="1"/>
        </xdr:nvSpPr>
        <xdr:spPr>
          <a:xfrm>
            <a:off x="6572249" y="433387"/>
            <a:ext cx="733426" cy="161926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800" b="1">
                <a:solidFill>
                  <a:srgbClr val="FFC000"/>
                </a:solidFill>
              </a:rPr>
              <a:t>CADASTROS</a:t>
            </a:r>
          </a:p>
        </xdr:txBody>
      </xdr:sp>
      <xdr:grpSp>
        <xdr:nvGrpSpPr>
          <xdr:cNvPr id="50" name="Agrupar 49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300-000032000000}"/>
              </a:ext>
            </a:extLst>
          </xdr:cNvPr>
          <xdr:cNvGrpSpPr/>
        </xdr:nvGrpSpPr>
        <xdr:grpSpPr>
          <a:xfrm>
            <a:off x="5667375" y="138113"/>
            <a:ext cx="685800" cy="242887"/>
            <a:chOff x="6324600" y="161925"/>
            <a:chExt cx="685800" cy="242887"/>
          </a:xfrm>
        </xdr:grpSpPr>
        <xdr:sp macro="" textlink="">
          <xdr:nvSpPr>
            <xdr:cNvPr id="8196" name="Retângulo: Cantos Arredondados 8195">
              <a:extLst>
                <a:ext uri="{FF2B5EF4-FFF2-40B4-BE49-F238E27FC236}">
                  <a16:creationId xmlns:a16="http://schemas.microsoft.com/office/drawing/2014/main" id="{00000000-0008-0000-0300-000004200000}"/>
                </a:ext>
              </a:extLst>
            </xdr:cNvPr>
            <xdr:cNvSpPr/>
          </xdr:nvSpPr>
          <xdr:spPr>
            <a:xfrm>
              <a:off x="6324600" y="161925"/>
              <a:ext cx="685800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8197" name="CaixaDeTexto 8196">
              <a:extLst>
                <a:ext uri="{FF2B5EF4-FFF2-40B4-BE49-F238E27FC236}">
                  <a16:creationId xmlns:a16="http://schemas.microsoft.com/office/drawing/2014/main" id="{00000000-0008-0000-0300-000005200000}"/>
                </a:ext>
              </a:extLst>
            </xdr:cNvPr>
            <xdr:cNvSpPr txBox="1"/>
          </xdr:nvSpPr>
          <xdr:spPr>
            <a:xfrm>
              <a:off x="6353707" y="192188"/>
              <a:ext cx="648000" cy="2126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51" name="Agrupar 50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300-000033000000}"/>
              </a:ext>
            </a:extLst>
          </xdr:cNvPr>
          <xdr:cNvGrpSpPr/>
        </xdr:nvGrpSpPr>
        <xdr:grpSpPr>
          <a:xfrm>
            <a:off x="6448424" y="138113"/>
            <a:ext cx="790575" cy="238125"/>
            <a:chOff x="6324599" y="161925"/>
            <a:chExt cx="790575" cy="238125"/>
          </a:xfrm>
        </xdr:grpSpPr>
        <xdr:sp macro="" textlink="">
          <xdr:nvSpPr>
            <xdr:cNvPr id="8193" name="Retângulo: Cantos Arredondados 8192">
              <a:extLst>
                <a:ext uri="{FF2B5EF4-FFF2-40B4-BE49-F238E27FC236}">
                  <a16:creationId xmlns:a16="http://schemas.microsoft.com/office/drawing/2014/main" id="{00000000-0008-0000-0300-000001200000}"/>
                </a:ext>
              </a:extLst>
            </xdr:cNvPr>
            <xdr:cNvSpPr/>
          </xdr:nvSpPr>
          <xdr:spPr>
            <a:xfrm>
              <a:off x="6324599" y="161925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8194" name="CaixaDeTexto 8193">
              <a:extLst>
                <a:ext uri="{FF2B5EF4-FFF2-40B4-BE49-F238E27FC236}">
                  <a16:creationId xmlns:a16="http://schemas.microsoft.com/office/drawing/2014/main" id="{00000000-0008-0000-0300-000002200000}"/>
                </a:ext>
              </a:extLst>
            </xdr:cNvPr>
            <xdr:cNvSpPr txBox="1"/>
          </xdr:nvSpPr>
          <xdr:spPr>
            <a:xfrm>
              <a:off x="6334124" y="187425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MOTORISTAS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53" name="Agrupar 52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300-000035000000}"/>
              </a:ext>
            </a:extLst>
          </xdr:cNvPr>
          <xdr:cNvGrpSpPr/>
        </xdr:nvGrpSpPr>
        <xdr:grpSpPr>
          <a:xfrm>
            <a:off x="7315199" y="142875"/>
            <a:ext cx="1047751" cy="247650"/>
            <a:chOff x="6315074" y="171450"/>
            <a:chExt cx="1047751" cy="247650"/>
          </a:xfrm>
        </xdr:grpSpPr>
        <xdr:sp macro="" textlink="">
          <xdr:nvSpPr>
            <xdr:cNvPr id="55" name="Retângulo: Cantos Arredondados 54">
              <a:extLst>
                <a:ext uri="{FF2B5EF4-FFF2-40B4-BE49-F238E27FC236}">
                  <a16:creationId xmlns:a16="http://schemas.microsoft.com/office/drawing/2014/main" id="{00000000-0008-0000-0300-000037000000}"/>
                </a:ext>
              </a:extLst>
            </xdr:cNvPr>
            <xdr:cNvSpPr/>
          </xdr:nvSpPr>
          <xdr:spPr>
            <a:xfrm>
              <a:off x="6324600" y="171450"/>
              <a:ext cx="1019176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8192" name="CaixaDeTexto 8191">
              <a:extLst>
                <a:ext uri="{FF2B5EF4-FFF2-40B4-BE49-F238E27FC236}">
                  <a16:creationId xmlns:a16="http://schemas.microsoft.com/office/drawing/2014/main" id="{00000000-0008-0000-0300-000000200000}"/>
                </a:ext>
              </a:extLst>
            </xdr:cNvPr>
            <xdr:cNvSpPr txBox="1"/>
          </xdr:nvSpPr>
          <xdr:spPr>
            <a:xfrm>
              <a:off x="6315074" y="177900"/>
              <a:ext cx="1047751" cy="241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CADASTROS GERAIS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 editAs="absolute">
    <xdr:from>
      <xdr:col>2</xdr:col>
      <xdr:colOff>619124</xdr:colOff>
      <xdr:row>0</xdr:row>
      <xdr:rowOff>123825</xdr:rowOff>
    </xdr:from>
    <xdr:to>
      <xdr:col>5</xdr:col>
      <xdr:colOff>266699</xdr:colOff>
      <xdr:row>2</xdr:row>
      <xdr:rowOff>157162</xdr:rowOff>
    </xdr:to>
    <xdr:grpSp>
      <xdr:nvGrpSpPr>
        <xdr:cNvPr id="12" name="Agrupa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GrpSpPr/>
      </xdr:nvGrpSpPr>
      <xdr:grpSpPr>
        <a:xfrm>
          <a:off x="1904999" y="123825"/>
          <a:ext cx="1676400" cy="452437"/>
          <a:chOff x="1914525" y="128588"/>
          <a:chExt cx="1676400" cy="452437"/>
        </a:xfrm>
      </xdr:grpSpPr>
      <xdr:sp macro="" textlink="">
        <xdr:nvSpPr>
          <xdr:cNvPr id="33" name="Retângulo: Cantos Arredondados 32">
            <a:extLst>
              <a:ext uri="{FF2B5EF4-FFF2-40B4-BE49-F238E27FC236}">
                <a16:creationId xmlns:a16="http://schemas.microsoft.com/office/drawing/2014/main" id="{00000000-0008-0000-0300-000021000000}"/>
              </a:ext>
            </a:extLst>
          </xdr:cNvPr>
          <xdr:cNvSpPr/>
        </xdr:nvSpPr>
        <xdr:spPr>
          <a:xfrm>
            <a:off x="2000250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34" name="Agrupar 33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300-000022000000}"/>
              </a:ext>
            </a:extLst>
          </xdr:cNvPr>
          <xdr:cNvGrpSpPr/>
        </xdr:nvGrpSpPr>
        <xdr:grpSpPr>
          <a:xfrm>
            <a:off x="1914525" y="128588"/>
            <a:ext cx="790575" cy="238125"/>
            <a:chOff x="1914525" y="128588"/>
            <a:chExt cx="790575" cy="238125"/>
          </a:xfrm>
        </xdr:grpSpPr>
        <xdr:sp macro="" textlink="">
          <xdr:nvSpPr>
            <xdr:cNvPr id="43" name="Retângulo: Cantos Arredondados 42">
              <a:extLst>
                <a:ext uri="{FF2B5EF4-FFF2-40B4-BE49-F238E27FC236}">
                  <a16:creationId xmlns:a16="http://schemas.microsoft.com/office/drawing/2014/main" id="{00000000-0008-0000-0300-00002B000000}"/>
                </a:ext>
              </a:extLst>
            </xdr:cNvPr>
            <xdr:cNvSpPr/>
          </xdr:nvSpPr>
          <xdr:spPr>
            <a:xfrm>
              <a:off x="19145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44" name="CaixaDeTexto 43">
              <a:extLst>
                <a:ext uri="{FF2B5EF4-FFF2-40B4-BE49-F238E27FC236}">
                  <a16:creationId xmlns:a16="http://schemas.microsoft.com/office/drawing/2014/main" id="{00000000-0008-0000-0300-00002C000000}"/>
                </a:ext>
              </a:extLst>
            </xdr:cNvPr>
            <xdr:cNvSpPr txBox="1"/>
          </xdr:nvSpPr>
          <xdr:spPr>
            <a:xfrm>
              <a:off x="19240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6" name="Agrupar 35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300-000024000000}"/>
              </a:ext>
            </a:extLst>
          </xdr:cNvPr>
          <xdr:cNvGrpSpPr/>
        </xdr:nvGrpSpPr>
        <xdr:grpSpPr>
          <a:xfrm>
            <a:off x="2800350" y="128588"/>
            <a:ext cx="790575" cy="238125"/>
            <a:chOff x="2800350" y="128588"/>
            <a:chExt cx="790575" cy="238125"/>
          </a:xfrm>
        </xdr:grpSpPr>
        <xdr:sp macro="" textlink="">
          <xdr:nvSpPr>
            <xdr:cNvPr id="38" name="Retângulo: Cantos Arredondados 37">
              <a:extLst>
                <a:ext uri="{FF2B5EF4-FFF2-40B4-BE49-F238E27FC236}">
                  <a16:creationId xmlns:a16="http://schemas.microsoft.com/office/drawing/2014/main" id="{00000000-0008-0000-0300-000026000000}"/>
                </a:ext>
              </a:extLst>
            </xdr:cNvPr>
            <xdr:cNvSpPr/>
          </xdr:nvSpPr>
          <xdr:spPr>
            <a:xfrm>
              <a:off x="28003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9" name="CaixaDeTexto 38">
              <a:extLst>
                <a:ext uri="{FF2B5EF4-FFF2-40B4-BE49-F238E27FC236}">
                  <a16:creationId xmlns:a16="http://schemas.microsoft.com/office/drawing/2014/main" id="{00000000-0008-0000-0300-000027000000}"/>
                </a:ext>
              </a:extLst>
            </xdr:cNvPr>
            <xdr:cNvSpPr txBox="1"/>
          </xdr:nvSpPr>
          <xdr:spPr>
            <a:xfrm>
              <a:off x="28098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ROTAS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37" name="CaixaDeTexto 36">
            <a:extLst>
              <a:ext uri="{FF2B5EF4-FFF2-40B4-BE49-F238E27FC236}">
                <a16:creationId xmlns:a16="http://schemas.microsoft.com/office/drawing/2014/main" id="{00000000-0008-0000-0300-000025000000}"/>
              </a:ext>
            </a:extLst>
          </xdr:cNvPr>
          <xdr:cNvSpPr txBox="1"/>
        </xdr:nvSpPr>
        <xdr:spPr>
          <a:xfrm>
            <a:off x="2314576" y="428625"/>
            <a:ext cx="936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LANÇAMENTOS</a:t>
            </a:r>
          </a:p>
        </xdr:txBody>
      </xdr:sp>
    </xdr:grpSp>
    <xdr:clientData/>
  </xdr:twoCellAnchor>
  <xdr:twoCellAnchor editAs="absolute">
    <xdr:from>
      <xdr:col>5</xdr:col>
      <xdr:colOff>457199</xdr:colOff>
      <xdr:row>0</xdr:row>
      <xdr:rowOff>123825</xdr:rowOff>
    </xdr:from>
    <xdr:to>
      <xdr:col>8</xdr:col>
      <xdr:colOff>104774</xdr:colOff>
      <xdr:row>2</xdr:row>
      <xdr:rowOff>147637</xdr:rowOff>
    </xdr:to>
    <xdr:grpSp>
      <xdr:nvGrpSpPr>
        <xdr:cNvPr id="13" name="Agrupa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GrpSpPr/>
      </xdr:nvGrpSpPr>
      <xdr:grpSpPr>
        <a:xfrm>
          <a:off x="3771899" y="123825"/>
          <a:ext cx="1676400" cy="442912"/>
          <a:chOff x="3781425" y="128588"/>
          <a:chExt cx="1676400" cy="442912"/>
        </a:xfrm>
      </xdr:grpSpPr>
      <xdr:sp macro="" textlink="">
        <xdr:nvSpPr>
          <xdr:cNvPr id="23" name="Retângulo: Cantos Arredondados 22">
            <a:extLst>
              <a:ext uri="{FF2B5EF4-FFF2-40B4-BE49-F238E27FC236}">
                <a16:creationId xmlns:a16="http://schemas.microsoft.com/office/drawing/2014/main" id="{00000000-0008-0000-0300-000017000000}"/>
              </a:ext>
            </a:extLst>
          </xdr:cNvPr>
          <xdr:cNvSpPr/>
        </xdr:nvSpPr>
        <xdr:spPr>
          <a:xfrm>
            <a:off x="3838575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25" name="Agrupar 24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300-000019000000}"/>
              </a:ext>
            </a:extLst>
          </xdr:cNvPr>
          <xdr:cNvGrpSpPr/>
        </xdr:nvGrpSpPr>
        <xdr:grpSpPr>
          <a:xfrm>
            <a:off x="3781425" y="128588"/>
            <a:ext cx="790575" cy="238125"/>
            <a:chOff x="3781425" y="128588"/>
            <a:chExt cx="790575" cy="238125"/>
          </a:xfrm>
        </xdr:grpSpPr>
        <xdr:sp macro="" textlink="">
          <xdr:nvSpPr>
            <xdr:cNvPr id="31" name="Retângulo: Cantos Arredondados 30">
              <a:extLst>
                <a:ext uri="{FF2B5EF4-FFF2-40B4-BE49-F238E27FC236}">
                  <a16:creationId xmlns:a16="http://schemas.microsoft.com/office/drawing/2014/main" id="{00000000-0008-0000-0300-00001F000000}"/>
                </a:ext>
              </a:extLst>
            </xdr:cNvPr>
            <xdr:cNvSpPr/>
          </xdr:nvSpPr>
          <xdr:spPr>
            <a:xfrm>
              <a:off x="37814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2" name="CaixaDeTexto 31">
              <a:extLst>
                <a:ext uri="{FF2B5EF4-FFF2-40B4-BE49-F238E27FC236}">
                  <a16:creationId xmlns:a16="http://schemas.microsoft.com/office/drawing/2014/main" id="{00000000-0008-0000-0300-000020000000}"/>
                </a:ext>
              </a:extLst>
            </xdr:cNvPr>
            <xdr:cNvSpPr txBox="1"/>
          </xdr:nvSpPr>
          <xdr:spPr>
            <a:xfrm>
              <a:off x="37909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27" name="Agrupar 26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300-00001B000000}"/>
              </a:ext>
            </a:extLst>
          </xdr:cNvPr>
          <xdr:cNvGrpSpPr/>
        </xdr:nvGrpSpPr>
        <xdr:grpSpPr>
          <a:xfrm>
            <a:off x="4667250" y="128588"/>
            <a:ext cx="790575" cy="238125"/>
            <a:chOff x="4667250" y="128588"/>
            <a:chExt cx="790575" cy="238125"/>
          </a:xfrm>
        </xdr:grpSpPr>
        <xdr:sp macro="" textlink="">
          <xdr:nvSpPr>
            <xdr:cNvPr id="29" name="Retângulo: Cantos Arredondados 28">
              <a:extLst>
                <a:ext uri="{FF2B5EF4-FFF2-40B4-BE49-F238E27FC236}">
                  <a16:creationId xmlns:a16="http://schemas.microsoft.com/office/drawing/2014/main" id="{00000000-0008-0000-0300-00001D000000}"/>
                </a:ext>
              </a:extLst>
            </xdr:cNvPr>
            <xdr:cNvSpPr/>
          </xdr:nvSpPr>
          <xdr:spPr>
            <a:xfrm>
              <a:off x="46672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0" name="CaixaDeTexto 29">
              <a:extLst>
                <a:ext uri="{FF2B5EF4-FFF2-40B4-BE49-F238E27FC236}">
                  <a16:creationId xmlns:a16="http://schemas.microsoft.com/office/drawing/2014/main" id="{00000000-0008-0000-0300-00001E000000}"/>
                </a:ext>
              </a:extLst>
            </xdr:cNvPr>
            <xdr:cNvSpPr txBox="1"/>
          </xdr:nvSpPr>
          <xdr:spPr>
            <a:xfrm>
              <a:off x="46767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28" name="CaixaDeTexto 27">
            <a:extLst>
              <a:ext uri="{FF2B5EF4-FFF2-40B4-BE49-F238E27FC236}">
                <a16:creationId xmlns:a16="http://schemas.microsoft.com/office/drawing/2014/main" id="{00000000-0008-0000-0300-00001C000000}"/>
              </a:ext>
            </a:extLst>
          </xdr:cNvPr>
          <xdr:cNvSpPr txBox="1"/>
        </xdr:nvSpPr>
        <xdr:spPr>
          <a:xfrm>
            <a:off x="4200526" y="419100"/>
            <a:ext cx="864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DASHBOARDS</a:t>
            </a:r>
          </a:p>
        </xdr:txBody>
      </xdr:sp>
    </xdr:grpSp>
    <xdr:clientData/>
  </xdr:twoCellAnchor>
  <xdr:twoCellAnchor>
    <xdr:from>
      <xdr:col>4</xdr:col>
      <xdr:colOff>609600</xdr:colOff>
      <xdr:row>29</xdr:row>
      <xdr:rowOff>179721</xdr:rowOff>
    </xdr:from>
    <xdr:to>
      <xdr:col>5</xdr:col>
      <xdr:colOff>484950</xdr:colOff>
      <xdr:row>30</xdr:row>
      <xdr:rowOff>169735</xdr:rowOff>
    </xdr:to>
    <xdr:sp macro="" textlink="calculos!M30">
      <xdr:nvSpPr>
        <xdr:cNvPr id="8207" name="CaixaDeTexto 8206">
          <a:extLst>
            <a:ext uri="{FF2B5EF4-FFF2-40B4-BE49-F238E27FC236}">
              <a16:creationId xmlns:a16="http://schemas.microsoft.com/office/drawing/2014/main" id="{00000000-0008-0000-0300-00000F200000}"/>
            </a:ext>
          </a:extLst>
        </xdr:cNvPr>
        <xdr:cNvSpPr txBox="1"/>
      </xdr:nvSpPr>
      <xdr:spPr>
        <a:xfrm>
          <a:off x="3248025" y="5932821"/>
          <a:ext cx="551625" cy="180514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3B2D2DF8-BD2A-4F95-A6AB-C5E593108011}" type="TxLink">
            <a:rPr lang="en-US" sz="8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pPr marL="0" indent="0" algn="ctr"/>
            <a:t>19/07</a:t>
          </a:fld>
          <a:endParaRPr lang="en-US" sz="800" b="1" i="0" u="none" strike="noStrike">
            <a:solidFill>
              <a:srgbClr val="29DEA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4</xdr:col>
      <xdr:colOff>38100</xdr:colOff>
      <xdr:row>29</xdr:row>
      <xdr:rowOff>179721</xdr:rowOff>
    </xdr:from>
    <xdr:to>
      <xdr:col>4</xdr:col>
      <xdr:colOff>589725</xdr:colOff>
      <xdr:row>30</xdr:row>
      <xdr:rowOff>169735</xdr:rowOff>
    </xdr:to>
    <xdr:sp macro="" textlink="calculos!L30">
      <xdr:nvSpPr>
        <xdr:cNvPr id="8208" name="CaixaDeTexto 8207">
          <a:extLst>
            <a:ext uri="{FF2B5EF4-FFF2-40B4-BE49-F238E27FC236}">
              <a16:creationId xmlns:a16="http://schemas.microsoft.com/office/drawing/2014/main" id="{00000000-0008-0000-0300-000010200000}"/>
            </a:ext>
          </a:extLst>
        </xdr:cNvPr>
        <xdr:cNvSpPr txBox="1"/>
      </xdr:nvSpPr>
      <xdr:spPr>
        <a:xfrm>
          <a:off x="2676525" y="5932821"/>
          <a:ext cx="551625" cy="180514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084FC76C-4051-4E3C-ABDB-E3334A065EFA}" type="TxLink">
            <a:rPr lang="en-US" sz="8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pPr marL="0" indent="0" algn="ctr"/>
            <a:t>18/07</a:t>
          </a:fld>
          <a:endParaRPr lang="en-US" sz="800" b="1" i="0" u="none" strike="noStrike">
            <a:solidFill>
              <a:srgbClr val="29DEA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3</xdr:col>
      <xdr:colOff>142875</xdr:colOff>
      <xdr:row>29</xdr:row>
      <xdr:rowOff>179721</xdr:rowOff>
    </xdr:from>
    <xdr:to>
      <xdr:col>4</xdr:col>
      <xdr:colOff>18225</xdr:colOff>
      <xdr:row>30</xdr:row>
      <xdr:rowOff>169735</xdr:rowOff>
    </xdr:to>
    <xdr:sp macro="" textlink="calculos!K30">
      <xdr:nvSpPr>
        <xdr:cNvPr id="8209" name="CaixaDeTexto 8208">
          <a:extLst>
            <a:ext uri="{FF2B5EF4-FFF2-40B4-BE49-F238E27FC236}">
              <a16:creationId xmlns:a16="http://schemas.microsoft.com/office/drawing/2014/main" id="{00000000-0008-0000-0300-000011200000}"/>
            </a:ext>
          </a:extLst>
        </xdr:cNvPr>
        <xdr:cNvSpPr txBox="1"/>
      </xdr:nvSpPr>
      <xdr:spPr>
        <a:xfrm>
          <a:off x="2105025" y="5932821"/>
          <a:ext cx="551625" cy="180514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5F4EBC1D-8E9D-4888-B621-59FCB602DDD4}" type="TxLink">
            <a:rPr lang="en-US" sz="8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pPr marL="0" indent="0" algn="ctr"/>
            <a:t>17/07</a:t>
          </a:fld>
          <a:endParaRPr lang="en-US" sz="800" b="1" i="0" u="none" strike="noStrike">
            <a:solidFill>
              <a:srgbClr val="29DEA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2</xdr:col>
      <xdr:colOff>247650</xdr:colOff>
      <xdr:row>29</xdr:row>
      <xdr:rowOff>179721</xdr:rowOff>
    </xdr:from>
    <xdr:to>
      <xdr:col>3</xdr:col>
      <xdr:colOff>123000</xdr:colOff>
      <xdr:row>30</xdr:row>
      <xdr:rowOff>169735</xdr:rowOff>
    </xdr:to>
    <xdr:sp macro="" textlink="calculos!J30">
      <xdr:nvSpPr>
        <xdr:cNvPr id="8210" name="CaixaDeTexto 8209">
          <a:extLst>
            <a:ext uri="{FF2B5EF4-FFF2-40B4-BE49-F238E27FC236}">
              <a16:creationId xmlns:a16="http://schemas.microsoft.com/office/drawing/2014/main" id="{00000000-0008-0000-0300-000012200000}"/>
            </a:ext>
          </a:extLst>
        </xdr:cNvPr>
        <xdr:cNvSpPr txBox="1"/>
      </xdr:nvSpPr>
      <xdr:spPr>
        <a:xfrm>
          <a:off x="1533525" y="5932821"/>
          <a:ext cx="551625" cy="180514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59F1ACE0-20DA-4166-806E-9206AA4551DC}" type="TxLink">
            <a:rPr lang="en-US" sz="8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pPr marL="0" indent="0" algn="ctr"/>
            <a:t>16/07</a:t>
          </a:fld>
          <a:endParaRPr lang="en-US" sz="800" b="1" i="0" u="none" strike="noStrike">
            <a:solidFill>
              <a:srgbClr val="29DEA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</xdr:col>
      <xdr:colOff>352425</xdr:colOff>
      <xdr:row>29</xdr:row>
      <xdr:rowOff>179721</xdr:rowOff>
    </xdr:from>
    <xdr:to>
      <xdr:col>2</xdr:col>
      <xdr:colOff>227775</xdr:colOff>
      <xdr:row>30</xdr:row>
      <xdr:rowOff>169735</xdr:rowOff>
    </xdr:to>
    <xdr:sp macro="" textlink="calculos!I30">
      <xdr:nvSpPr>
        <xdr:cNvPr id="8211" name="CaixaDeTexto 8210">
          <a:extLst>
            <a:ext uri="{FF2B5EF4-FFF2-40B4-BE49-F238E27FC236}">
              <a16:creationId xmlns:a16="http://schemas.microsoft.com/office/drawing/2014/main" id="{00000000-0008-0000-0300-000013200000}"/>
            </a:ext>
          </a:extLst>
        </xdr:cNvPr>
        <xdr:cNvSpPr txBox="1"/>
      </xdr:nvSpPr>
      <xdr:spPr>
        <a:xfrm>
          <a:off x="962025" y="5932821"/>
          <a:ext cx="551625" cy="180514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02C0B802-0943-4F1A-A154-B63A80B0C29C}" type="TxLink">
            <a:rPr lang="en-US" sz="8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pPr marL="0" indent="0" algn="ctr"/>
            <a:t>15/07</a:t>
          </a:fld>
          <a:endParaRPr lang="en-US" sz="800" b="1" i="0" u="none" strike="noStrike">
            <a:solidFill>
              <a:srgbClr val="29DEA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0</xdr:col>
      <xdr:colOff>390525</xdr:colOff>
      <xdr:row>29</xdr:row>
      <xdr:rowOff>179721</xdr:rowOff>
    </xdr:from>
    <xdr:to>
      <xdr:col>1</xdr:col>
      <xdr:colOff>332550</xdr:colOff>
      <xdr:row>30</xdr:row>
      <xdr:rowOff>169735</xdr:rowOff>
    </xdr:to>
    <xdr:sp macro="" textlink="calculos!H30">
      <xdr:nvSpPr>
        <xdr:cNvPr id="8213" name="CaixaDeTexto 8212">
          <a:extLst>
            <a:ext uri="{FF2B5EF4-FFF2-40B4-BE49-F238E27FC236}">
              <a16:creationId xmlns:a16="http://schemas.microsoft.com/office/drawing/2014/main" id="{00000000-0008-0000-0300-000015200000}"/>
            </a:ext>
          </a:extLst>
        </xdr:cNvPr>
        <xdr:cNvSpPr txBox="1"/>
      </xdr:nvSpPr>
      <xdr:spPr>
        <a:xfrm>
          <a:off x="390525" y="5932821"/>
          <a:ext cx="551625" cy="180514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fld id="{32C29E20-C2B3-43AD-975A-03A86D2E2442}" type="TxLink">
            <a:rPr lang="en-US" sz="8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rPr>
            <a:pPr marL="0" indent="0" algn="ctr"/>
            <a:t>14/07</a:t>
          </a:fld>
          <a:endParaRPr lang="en-US" sz="800" b="1" i="0" u="none" strike="noStrike">
            <a:solidFill>
              <a:srgbClr val="29DEA1"/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5</xdr:col>
      <xdr:colOff>276224</xdr:colOff>
      <xdr:row>15</xdr:row>
      <xdr:rowOff>57149</xdr:rowOff>
    </xdr:from>
    <xdr:to>
      <xdr:col>6</xdr:col>
      <xdr:colOff>535949</xdr:colOff>
      <xdr:row>16</xdr:row>
      <xdr:rowOff>57149</xdr:rowOff>
    </xdr:to>
    <xdr:sp macro="" textlink="calculos!O32">
      <xdr:nvSpPr>
        <xdr:cNvPr id="8214" name="CaixaDeTexto 8213">
          <a:extLst>
            <a:ext uri="{FF2B5EF4-FFF2-40B4-BE49-F238E27FC236}">
              <a16:creationId xmlns:a16="http://schemas.microsoft.com/office/drawing/2014/main" id="{00000000-0008-0000-0300-000016200000}"/>
            </a:ext>
          </a:extLst>
        </xdr:cNvPr>
        <xdr:cNvSpPr txBox="1"/>
      </xdr:nvSpPr>
      <xdr:spPr>
        <a:xfrm>
          <a:off x="3590924" y="3133724"/>
          <a:ext cx="936000" cy="200025"/>
        </a:xfrm>
        <a:prstGeom prst="roundRect">
          <a:avLst/>
        </a:prstGeom>
        <a:solidFill>
          <a:srgbClr val="242B44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fld id="{1A6595DA-C812-4588-A153-8894DEBBEA0F}" type="TxLink">
            <a:rPr lang="en-US" sz="1000" b="1" i="0" u="none" strike="noStrike">
              <a:solidFill>
                <a:srgbClr val="29DEA1"/>
              </a:solidFill>
              <a:latin typeface="Calibri"/>
              <a:ea typeface="Calibri"/>
              <a:cs typeface="Calibri"/>
            </a:rPr>
            <a:pPr algn="ctr"/>
            <a:t> R$ -   </a:t>
          </a:fld>
          <a:endParaRPr lang="en-US" sz="1000" b="1" i="0" u="none" strike="noStrike">
            <a:solidFill>
              <a:srgbClr val="29DEA1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4</xdr:col>
      <xdr:colOff>609599</xdr:colOff>
      <xdr:row>15</xdr:row>
      <xdr:rowOff>47624</xdr:rowOff>
    </xdr:from>
    <xdr:to>
      <xdr:col>5</xdr:col>
      <xdr:colOff>329324</xdr:colOff>
      <xdr:row>16</xdr:row>
      <xdr:rowOff>47624</xdr:rowOff>
    </xdr:to>
    <xdr:sp macro="" textlink="">
      <xdr:nvSpPr>
        <xdr:cNvPr id="8215" name="CaixaDeTexto 8214">
          <a:extLst>
            <a:ext uri="{FF2B5EF4-FFF2-40B4-BE49-F238E27FC236}">
              <a16:creationId xmlns:a16="http://schemas.microsoft.com/office/drawing/2014/main" id="{00000000-0008-0000-0300-000017200000}"/>
            </a:ext>
          </a:extLst>
        </xdr:cNvPr>
        <xdr:cNvSpPr txBox="1"/>
      </xdr:nvSpPr>
      <xdr:spPr>
        <a:xfrm>
          <a:off x="3248024" y="3124199"/>
          <a:ext cx="396000" cy="200025"/>
        </a:xfrm>
        <a:prstGeom prst="round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r"/>
          <a:r>
            <a:rPr lang="en-US" sz="800" b="0" i="0" u="none" strike="noStrike">
              <a:solidFill>
                <a:srgbClr val="29DEA1"/>
              </a:solidFill>
              <a:latin typeface="Calibri"/>
              <a:ea typeface="Calibri"/>
              <a:cs typeface="Calibri"/>
            </a:rPr>
            <a:t>total</a:t>
          </a:r>
        </a:p>
      </xdr:txBody>
    </xdr:sp>
    <xdr:clientData/>
  </xdr:twoCellAnchor>
  <xdr:twoCellAnchor>
    <xdr:from>
      <xdr:col>7</xdr:col>
      <xdr:colOff>495299</xdr:colOff>
      <xdr:row>15</xdr:row>
      <xdr:rowOff>66674</xdr:rowOff>
    </xdr:from>
    <xdr:to>
      <xdr:col>9</xdr:col>
      <xdr:colOff>222749</xdr:colOff>
      <xdr:row>16</xdr:row>
      <xdr:rowOff>66674</xdr:rowOff>
    </xdr:to>
    <xdr:sp macro="" textlink="calculos!S41">
      <xdr:nvSpPr>
        <xdr:cNvPr id="8216" name="CaixaDeTexto 8215">
          <a:extLst>
            <a:ext uri="{FF2B5EF4-FFF2-40B4-BE49-F238E27FC236}">
              <a16:creationId xmlns:a16="http://schemas.microsoft.com/office/drawing/2014/main" id="{00000000-0008-0000-0300-000018200000}"/>
            </a:ext>
          </a:extLst>
        </xdr:cNvPr>
        <xdr:cNvSpPr txBox="1"/>
      </xdr:nvSpPr>
      <xdr:spPr>
        <a:xfrm>
          <a:off x="5162549" y="3143249"/>
          <a:ext cx="1080000" cy="200025"/>
        </a:xfrm>
        <a:prstGeom prst="roundRect">
          <a:avLst/>
        </a:prstGeom>
        <a:solidFill>
          <a:srgbClr val="323B59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fld id="{868B1127-E41C-498A-BFAC-A2BFB04C1B77}" type="TxLink">
            <a:rPr lang="en-US" sz="900" b="1" i="0" u="none" strike="noStrike">
              <a:solidFill>
                <a:srgbClr val="29DEA1"/>
              </a:solidFill>
              <a:latin typeface="Calibri"/>
              <a:ea typeface="Calibri"/>
              <a:cs typeface="Calibri"/>
            </a:rPr>
            <a:pPr algn="ctr"/>
            <a:t> R$ -   </a:t>
          </a:fld>
          <a:endParaRPr lang="en-US" sz="900" b="1" i="0" u="none" strike="noStrike">
            <a:solidFill>
              <a:srgbClr val="29DEA1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7</xdr:col>
      <xdr:colOff>152399</xdr:colOff>
      <xdr:row>15</xdr:row>
      <xdr:rowOff>57149</xdr:rowOff>
    </xdr:from>
    <xdr:to>
      <xdr:col>7</xdr:col>
      <xdr:colOff>548399</xdr:colOff>
      <xdr:row>16</xdr:row>
      <xdr:rowOff>57149</xdr:rowOff>
    </xdr:to>
    <xdr:sp macro="" textlink="">
      <xdr:nvSpPr>
        <xdr:cNvPr id="8217" name="CaixaDeTexto 8216">
          <a:extLst>
            <a:ext uri="{FF2B5EF4-FFF2-40B4-BE49-F238E27FC236}">
              <a16:creationId xmlns:a16="http://schemas.microsoft.com/office/drawing/2014/main" id="{00000000-0008-0000-0300-000019200000}"/>
            </a:ext>
          </a:extLst>
        </xdr:cNvPr>
        <xdr:cNvSpPr txBox="1"/>
      </xdr:nvSpPr>
      <xdr:spPr>
        <a:xfrm>
          <a:off x="4819649" y="3133724"/>
          <a:ext cx="396000" cy="200025"/>
        </a:xfrm>
        <a:prstGeom prst="round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r"/>
          <a:r>
            <a:rPr lang="en-US" sz="800" b="0" i="0" u="none" strike="noStrike">
              <a:solidFill>
                <a:srgbClr val="29DEA1"/>
              </a:solidFill>
              <a:latin typeface="Calibri"/>
              <a:ea typeface="Calibri"/>
              <a:cs typeface="Calibri"/>
            </a:rPr>
            <a:t>total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28</xdr:row>
      <xdr:rowOff>0</xdr:rowOff>
    </xdr:from>
    <xdr:to>
      <xdr:col>18</xdr:col>
      <xdr:colOff>273534</xdr:colOff>
      <xdr:row>34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9524</xdr:colOff>
      <xdr:row>2</xdr:row>
      <xdr:rowOff>190500</xdr:rowOff>
    </xdr:from>
    <xdr:to>
      <xdr:col>1</xdr:col>
      <xdr:colOff>263924</xdr:colOff>
      <xdr:row>2</xdr:row>
      <xdr:rowOff>190500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>
          <a:off x="9524" y="609600"/>
          <a:ext cx="864000" cy="0"/>
        </a:xfrm>
        <a:prstGeom prst="line">
          <a:avLst/>
        </a:prstGeom>
        <a:ln w="19050">
          <a:solidFill>
            <a:srgbClr val="41C77E"/>
          </a:solidFill>
        </a:ln>
        <a:effectLst>
          <a:glow rad="76200">
            <a:srgbClr val="41C77E">
              <a:alpha val="37000"/>
            </a:srgbClr>
          </a:glo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323850</xdr:colOff>
      <xdr:row>3</xdr:row>
      <xdr:rowOff>238124</xdr:rowOff>
    </xdr:from>
    <xdr:to>
      <xdr:col>13</xdr:col>
      <xdr:colOff>209551</xdr:colOff>
      <xdr:row>31</xdr:row>
      <xdr:rowOff>38099</xdr:rowOff>
    </xdr:to>
    <xdr:sp macro="" textlink="">
      <xdr:nvSpPr>
        <xdr:cNvPr id="8" name="Retângulo: Cantos Arredondados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4991100" y="809624"/>
          <a:ext cx="5895976" cy="5915025"/>
        </a:xfrm>
        <a:prstGeom prst="roundRect">
          <a:avLst>
            <a:gd name="adj" fmla="val 1778"/>
          </a:avLst>
        </a:prstGeom>
        <a:noFill/>
        <a:ln>
          <a:solidFill>
            <a:srgbClr val="41C77E"/>
          </a:solidFill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38100</xdr:colOff>
          <xdr:row>4</xdr:row>
          <xdr:rowOff>219075</xdr:rowOff>
        </xdr:from>
        <xdr:to>
          <xdr:col>3</xdr:col>
          <xdr:colOff>257175</xdr:colOff>
          <xdr:row>7</xdr:row>
          <xdr:rowOff>76200</xdr:rowOff>
        </xdr:to>
        <xdr:sp macro="" textlink="">
          <xdr:nvSpPr>
            <xdr:cNvPr id="17415" name="Spinner 7" hidden="1">
              <a:extLst>
                <a:ext uri="{63B3BB69-23CF-44E3-9099-C40C66FF867C}">
                  <a14:compatExt spid="_x0000_s17415"/>
                </a:ext>
                <a:ext uri="{FF2B5EF4-FFF2-40B4-BE49-F238E27FC236}">
                  <a16:creationId xmlns:a16="http://schemas.microsoft.com/office/drawing/2014/main" id="{00000000-0008-0000-0400-000007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304800</xdr:colOff>
          <xdr:row>6</xdr:row>
          <xdr:rowOff>28575</xdr:rowOff>
        </xdr:from>
        <xdr:to>
          <xdr:col>2</xdr:col>
          <xdr:colOff>666750</xdr:colOff>
          <xdr:row>7</xdr:row>
          <xdr:rowOff>57150</xdr:rowOff>
        </xdr:to>
        <xdr:sp macro="" textlink="">
          <xdr:nvSpPr>
            <xdr:cNvPr id="17417" name="Check Box 9" hidden="1">
              <a:extLst>
                <a:ext uri="{63B3BB69-23CF-44E3-9099-C40C66FF867C}">
                  <a14:compatExt spid="_x0000_s17417"/>
                </a:ext>
                <a:ext uri="{FF2B5EF4-FFF2-40B4-BE49-F238E27FC236}">
                  <a16:creationId xmlns:a16="http://schemas.microsoft.com/office/drawing/2014/main" id="{00000000-0008-0000-0400-000009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8BED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Todo Período</a:t>
              </a:r>
            </a:p>
          </xdr:txBody>
        </xdr:sp>
        <xdr:clientData/>
      </xdr:twoCellAnchor>
    </mc:Choice>
    <mc:Fallback/>
  </mc:AlternateContent>
  <xdr:twoCellAnchor>
    <xdr:from>
      <xdr:col>0</xdr:col>
      <xdr:colOff>180976</xdr:colOff>
      <xdr:row>3</xdr:row>
      <xdr:rowOff>238124</xdr:rowOff>
    </xdr:from>
    <xdr:to>
      <xdr:col>7</xdr:col>
      <xdr:colOff>180976</xdr:colOff>
      <xdr:row>31</xdr:row>
      <xdr:rowOff>38099</xdr:rowOff>
    </xdr:to>
    <xdr:sp macro="" textlink="">
      <xdr:nvSpPr>
        <xdr:cNvPr id="47" name="Retângulo: Cantos Arredondados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/>
      </xdr:nvSpPr>
      <xdr:spPr>
        <a:xfrm>
          <a:off x="180976" y="809624"/>
          <a:ext cx="4667250" cy="5419725"/>
        </a:xfrm>
        <a:prstGeom prst="roundRect">
          <a:avLst>
            <a:gd name="adj" fmla="val 1778"/>
          </a:avLst>
        </a:prstGeom>
        <a:noFill/>
        <a:ln>
          <a:solidFill>
            <a:srgbClr val="41C77E"/>
          </a:solidFill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absolute">
    <xdr:from>
      <xdr:col>0</xdr:col>
      <xdr:colOff>476250</xdr:colOff>
      <xdr:row>8</xdr:row>
      <xdr:rowOff>104775</xdr:rowOff>
    </xdr:from>
    <xdr:to>
      <xdr:col>6</xdr:col>
      <xdr:colOff>553275</xdr:colOff>
      <xdr:row>9</xdr:row>
      <xdr:rowOff>146257</xdr:rowOff>
    </xdr:to>
    <xdr:grpSp>
      <xdr:nvGrpSpPr>
        <xdr:cNvPr id="54" name="Agrupa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GrpSpPr/>
      </xdr:nvGrpSpPr>
      <xdr:grpSpPr>
        <a:xfrm>
          <a:off x="476250" y="1971675"/>
          <a:ext cx="4068000" cy="231982"/>
          <a:chOff x="552450" y="1571625"/>
          <a:chExt cx="4068000" cy="231982"/>
        </a:xfrm>
      </xdr:grpSpPr>
      <xdr:cxnSp macro="">
        <xdr:nvCxnSpPr>
          <xdr:cNvPr id="53" name="Conector reto 52">
            <a:extLst>
              <a:ext uri="{FF2B5EF4-FFF2-40B4-BE49-F238E27FC236}">
                <a16:creationId xmlns:a16="http://schemas.microsoft.com/office/drawing/2014/main" id="{00000000-0008-0000-0400-000035000000}"/>
              </a:ext>
            </a:extLst>
          </xdr:cNvPr>
          <xdr:cNvCxnSpPr/>
        </xdr:nvCxnSpPr>
        <xdr:spPr>
          <a:xfrm>
            <a:off x="552450" y="1685925"/>
            <a:ext cx="4068000" cy="0"/>
          </a:xfrm>
          <a:prstGeom prst="line">
            <a:avLst/>
          </a:prstGeom>
          <a:ln>
            <a:solidFill>
              <a:srgbClr val="29DEA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calculos!I55">
        <xdr:nvSpPr>
          <xdr:cNvPr id="51" name="CaixaDeTexto 50">
            <a:extLst>
              <a:ext uri="{FF2B5EF4-FFF2-40B4-BE49-F238E27FC236}">
                <a16:creationId xmlns:a16="http://schemas.microsoft.com/office/drawing/2014/main" id="{00000000-0008-0000-0400-000033000000}"/>
              </a:ext>
            </a:extLst>
          </xdr:cNvPr>
          <xdr:cNvSpPr txBox="1"/>
        </xdr:nvSpPr>
        <xdr:spPr>
          <a:xfrm>
            <a:off x="1314450" y="1571625"/>
            <a:ext cx="2676526" cy="231982"/>
          </a:xfrm>
          <a:prstGeom prst="roundRect">
            <a:avLst/>
          </a:prstGeom>
          <a:solidFill>
            <a:srgbClr val="242B44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fld id="{72C497FC-D524-4256-961C-A903EBBBDD95}" type="TxLink">
              <a:rPr lang="en-US" sz="1100" b="1" i="0" u="none" strike="noStrike">
                <a:solidFill>
                  <a:schemeClr val="bg1"/>
                </a:solidFill>
                <a:latin typeface="Calibri"/>
                <a:ea typeface="Calibri"/>
                <a:cs typeface="Calibri"/>
              </a:rPr>
              <a:pPr algn="ctr"/>
              <a:t>Período:    01/jul/24   à   31/jul/24</a:t>
            </a:fld>
            <a:endParaRPr lang="en-US" sz="1400" b="1" i="0" u="none" strike="noStrike">
              <a:solidFill>
                <a:schemeClr val="bg1"/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 editAs="absolute">
    <xdr:from>
      <xdr:col>0</xdr:col>
      <xdr:colOff>295275</xdr:colOff>
      <xdr:row>10</xdr:row>
      <xdr:rowOff>142875</xdr:rowOff>
    </xdr:from>
    <xdr:to>
      <xdr:col>7</xdr:col>
      <xdr:colOff>200025</xdr:colOff>
      <xdr:row>20</xdr:row>
      <xdr:rowOff>3974</xdr:rowOff>
    </xdr:to>
    <xdr:grpSp>
      <xdr:nvGrpSpPr>
        <xdr:cNvPr id="17465" name="Agrupar 17464">
          <a:extLst>
            <a:ext uri="{FF2B5EF4-FFF2-40B4-BE49-F238E27FC236}">
              <a16:creationId xmlns:a16="http://schemas.microsoft.com/office/drawing/2014/main" id="{00000000-0008-0000-0400-000039440000}"/>
            </a:ext>
          </a:extLst>
        </xdr:cNvPr>
        <xdr:cNvGrpSpPr/>
      </xdr:nvGrpSpPr>
      <xdr:grpSpPr>
        <a:xfrm>
          <a:off x="295275" y="2390775"/>
          <a:ext cx="4572000" cy="2080424"/>
          <a:chOff x="295275" y="2305050"/>
          <a:chExt cx="4572000" cy="2080424"/>
        </a:xfrm>
      </xdr:grpSpPr>
      <xdr:sp macro="" textlink="">
        <xdr:nvSpPr>
          <xdr:cNvPr id="48" name="CaixaDeTexto 47">
            <a:extLst>
              <a:ext uri="{FF2B5EF4-FFF2-40B4-BE49-F238E27FC236}">
                <a16:creationId xmlns:a16="http://schemas.microsoft.com/office/drawing/2014/main" id="{00000000-0008-0000-0400-000030000000}"/>
              </a:ext>
            </a:extLst>
          </xdr:cNvPr>
          <xdr:cNvSpPr txBox="1"/>
        </xdr:nvSpPr>
        <xdr:spPr>
          <a:xfrm>
            <a:off x="1076325" y="2305050"/>
            <a:ext cx="2828926" cy="231982"/>
          </a:xfrm>
          <a:prstGeom prst="round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1000" b="1" i="0" u="none" strike="noStrike">
                <a:solidFill>
                  <a:srgbClr val="29DEA1"/>
                </a:solidFill>
                <a:latin typeface="Calibri"/>
                <a:cs typeface="Calibri"/>
              </a:rPr>
              <a:t>TOP 5  VEÍCULOS COM MAIS ROTAS INICIADAS</a:t>
            </a:r>
          </a:p>
        </xdr:txBody>
      </xdr:sp>
      <xdr:sp macro="" textlink="">
        <xdr:nvSpPr>
          <xdr:cNvPr id="55" name="CaixaDeTexto 54">
            <a:extLst>
              <a:ext uri="{FF2B5EF4-FFF2-40B4-BE49-F238E27FC236}">
                <a16:creationId xmlns:a16="http://schemas.microsoft.com/office/drawing/2014/main" id="{00000000-0008-0000-0400-000037000000}"/>
              </a:ext>
            </a:extLst>
          </xdr:cNvPr>
          <xdr:cNvSpPr txBox="1"/>
        </xdr:nvSpPr>
        <xdr:spPr>
          <a:xfrm>
            <a:off x="1219200" y="2486025"/>
            <a:ext cx="2619375" cy="231982"/>
          </a:xfrm>
          <a:prstGeom prst="round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0" i="1" u="none" strike="noStrike">
                <a:solidFill>
                  <a:srgbClr val="F2F2F2"/>
                </a:solidFill>
                <a:latin typeface="Calibri"/>
                <a:cs typeface="Calibri"/>
              </a:rPr>
              <a:t>baseado</a:t>
            </a:r>
            <a:r>
              <a:rPr lang="en-US" sz="800" b="0" i="1" u="none" strike="noStrike" baseline="0">
                <a:solidFill>
                  <a:srgbClr val="F2F2F2"/>
                </a:solidFill>
                <a:latin typeface="Calibri"/>
                <a:cs typeface="Calibri"/>
              </a:rPr>
              <a:t> na data de início da rota</a:t>
            </a:r>
            <a:endParaRPr lang="en-US" sz="800" b="0" i="1" u="none" strike="noStrike">
              <a:solidFill>
                <a:srgbClr val="F2F2F2"/>
              </a:solidFill>
              <a:latin typeface="Calibri"/>
              <a:cs typeface="Calibri"/>
            </a:endParaRPr>
          </a:p>
        </xdr:txBody>
      </xdr:sp>
      <xdr:graphicFrame macro="">
        <xdr:nvGraphicFramePr>
          <xdr:cNvPr id="56" name="Gráfico 55">
            <a:extLst>
              <a:ext uri="{FF2B5EF4-FFF2-40B4-BE49-F238E27FC236}">
                <a16:creationId xmlns:a16="http://schemas.microsoft.com/office/drawing/2014/main" id="{00000000-0008-0000-0400-000038000000}"/>
              </a:ext>
            </a:extLst>
          </xdr:cNvPr>
          <xdr:cNvGraphicFramePr/>
        </xdr:nvGraphicFramePr>
        <xdr:xfrm>
          <a:off x="295275" y="2657474"/>
          <a:ext cx="4572000" cy="1728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absolute">
    <xdr:from>
      <xdr:col>0</xdr:col>
      <xdr:colOff>295275</xdr:colOff>
      <xdr:row>21</xdr:row>
      <xdr:rowOff>95250</xdr:rowOff>
    </xdr:from>
    <xdr:to>
      <xdr:col>7</xdr:col>
      <xdr:colOff>200025</xdr:colOff>
      <xdr:row>30</xdr:row>
      <xdr:rowOff>146849</xdr:rowOff>
    </xdr:to>
    <xdr:grpSp>
      <xdr:nvGrpSpPr>
        <xdr:cNvPr id="17464" name="Agrupar 17463">
          <a:extLst>
            <a:ext uri="{FF2B5EF4-FFF2-40B4-BE49-F238E27FC236}">
              <a16:creationId xmlns:a16="http://schemas.microsoft.com/office/drawing/2014/main" id="{00000000-0008-0000-0400-000038440000}"/>
            </a:ext>
          </a:extLst>
        </xdr:cNvPr>
        <xdr:cNvGrpSpPr/>
      </xdr:nvGrpSpPr>
      <xdr:grpSpPr>
        <a:xfrm>
          <a:off x="295275" y="4810125"/>
          <a:ext cx="4572000" cy="1937549"/>
          <a:chOff x="295275" y="4695825"/>
          <a:chExt cx="4572000" cy="1937549"/>
        </a:xfrm>
      </xdr:grpSpPr>
      <xdr:sp macro="" textlink="">
        <xdr:nvSpPr>
          <xdr:cNvPr id="49" name="CaixaDeTexto 48">
            <a:extLst>
              <a:ext uri="{FF2B5EF4-FFF2-40B4-BE49-F238E27FC236}">
                <a16:creationId xmlns:a16="http://schemas.microsoft.com/office/drawing/2014/main" id="{00000000-0008-0000-0400-000031000000}"/>
              </a:ext>
            </a:extLst>
          </xdr:cNvPr>
          <xdr:cNvSpPr txBox="1"/>
        </xdr:nvSpPr>
        <xdr:spPr>
          <a:xfrm>
            <a:off x="1181100" y="4695825"/>
            <a:ext cx="2619375" cy="231982"/>
          </a:xfrm>
          <a:prstGeom prst="round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1000" b="1" i="0" u="none" strike="noStrike">
                <a:solidFill>
                  <a:srgbClr val="29DEA1"/>
                </a:solidFill>
                <a:latin typeface="Calibri"/>
                <a:cs typeface="Calibri"/>
              </a:rPr>
              <a:t>TOP 5  VEÍCULOS COM MAIS</a:t>
            </a:r>
            <a:r>
              <a:rPr lang="en-US" sz="1000" b="1" i="0" u="none" strike="noStrike" baseline="0">
                <a:solidFill>
                  <a:srgbClr val="29DEA1"/>
                </a:solidFill>
                <a:latin typeface="Calibri"/>
                <a:cs typeface="Calibri"/>
              </a:rPr>
              <a:t> GASTOS</a:t>
            </a:r>
            <a:endParaRPr lang="en-US" sz="1000" b="1" i="0" u="none" strike="noStrike">
              <a:solidFill>
                <a:srgbClr val="29DEA1"/>
              </a:solidFill>
              <a:latin typeface="Calibri"/>
              <a:cs typeface="Calibri"/>
            </a:endParaRPr>
          </a:p>
        </xdr:txBody>
      </xdr:sp>
      <xdr:graphicFrame macro="">
        <xdr:nvGraphicFramePr>
          <xdr:cNvPr id="57" name="Gráfico 56">
            <a:extLst>
              <a:ext uri="{FF2B5EF4-FFF2-40B4-BE49-F238E27FC236}">
                <a16:creationId xmlns:a16="http://schemas.microsoft.com/office/drawing/2014/main" id="{00000000-0008-0000-0400-000039000000}"/>
              </a:ext>
            </a:extLst>
          </xdr:cNvPr>
          <xdr:cNvGraphicFramePr>
            <a:graphicFrameLocks/>
          </xdr:cNvGraphicFramePr>
        </xdr:nvGraphicFramePr>
        <xdr:xfrm>
          <a:off x="295275" y="4905374"/>
          <a:ext cx="4572000" cy="1728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  <xdr:twoCellAnchor editAs="absolute">
    <xdr:from>
      <xdr:col>7</xdr:col>
      <xdr:colOff>495299</xdr:colOff>
      <xdr:row>5</xdr:row>
      <xdr:rowOff>47624</xdr:rowOff>
    </xdr:from>
    <xdr:to>
      <xdr:col>13</xdr:col>
      <xdr:colOff>123824</xdr:colOff>
      <xdr:row>10</xdr:row>
      <xdr:rowOff>123825</xdr:rowOff>
    </xdr:to>
    <xdr:grpSp>
      <xdr:nvGrpSpPr>
        <xdr:cNvPr id="59" name="Agrupar 58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GrpSpPr/>
      </xdr:nvGrpSpPr>
      <xdr:grpSpPr>
        <a:xfrm>
          <a:off x="5162549" y="1333499"/>
          <a:ext cx="5610225" cy="1038226"/>
          <a:chOff x="266619" y="923924"/>
          <a:chExt cx="3282118" cy="367133"/>
        </a:xfrm>
      </xdr:grpSpPr>
      <xdr:sp macro="" textlink="">
        <xdr:nvSpPr>
          <xdr:cNvPr id="17412" name="Retângulo: Cantos Arredondados 17411">
            <a:extLst>
              <a:ext uri="{FF2B5EF4-FFF2-40B4-BE49-F238E27FC236}">
                <a16:creationId xmlns:a16="http://schemas.microsoft.com/office/drawing/2014/main" id="{00000000-0008-0000-0400-000004440000}"/>
              </a:ext>
            </a:extLst>
          </xdr:cNvPr>
          <xdr:cNvSpPr/>
        </xdr:nvSpPr>
        <xdr:spPr>
          <a:xfrm>
            <a:off x="266619" y="934234"/>
            <a:ext cx="333375" cy="343351"/>
          </a:xfrm>
          <a:prstGeom prst="roundRect">
            <a:avLst>
              <a:gd name="adj" fmla="val 5676"/>
            </a:avLst>
          </a:prstGeom>
          <a:solidFill>
            <a:srgbClr val="29DEA1"/>
          </a:solidFill>
          <a:ln w="19050">
            <a:solidFill>
              <a:srgbClr val="29DEA1"/>
            </a:solidFill>
          </a:ln>
          <a:effectLst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413" name="Retângulo: Cantos Arredondados 17412">
            <a:extLst>
              <a:ext uri="{FF2B5EF4-FFF2-40B4-BE49-F238E27FC236}">
                <a16:creationId xmlns:a16="http://schemas.microsoft.com/office/drawing/2014/main" id="{00000000-0008-0000-0400-000005440000}"/>
              </a:ext>
            </a:extLst>
          </xdr:cNvPr>
          <xdr:cNvSpPr/>
        </xdr:nvSpPr>
        <xdr:spPr>
          <a:xfrm>
            <a:off x="276223" y="923924"/>
            <a:ext cx="3272514" cy="367133"/>
          </a:xfrm>
          <a:prstGeom prst="roundRect">
            <a:avLst>
              <a:gd name="adj" fmla="val 3044"/>
            </a:avLst>
          </a:prstGeom>
          <a:solidFill>
            <a:srgbClr val="323B59"/>
          </a:solidFill>
          <a:ln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</xdr:grpSp>
    <xdr:clientData/>
  </xdr:twoCellAnchor>
  <xdr:twoCellAnchor editAs="absolute">
    <xdr:from>
      <xdr:col>9</xdr:col>
      <xdr:colOff>133350</xdr:colOff>
      <xdr:row>6</xdr:row>
      <xdr:rowOff>114300</xdr:rowOff>
    </xdr:from>
    <xdr:to>
      <xdr:col>9</xdr:col>
      <xdr:colOff>133350</xdr:colOff>
      <xdr:row>10</xdr:row>
      <xdr:rowOff>36300</xdr:rowOff>
    </xdr:to>
    <xdr:cxnSp macro="">
      <xdr:nvCxnSpPr>
        <xdr:cNvPr id="17441" name="Conector reto 17440">
          <a:extLst>
            <a:ext uri="{FF2B5EF4-FFF2-40B4-BE49-F238E27FC236}">
              <a16:creationId xmlns:a16="http://schemas.microsoft.com/office/drawing/2014/main" id="{00000000-0008-0000-0400-000021440000}"/>
            </a:ext>
          </a:extLst>
        </xdr:cNvPr>
        <xdr:cNvCxnSpPr/>
      </xdr:nvCxnSpPr>
      <xdr:spPr>
        <a:xfrm>
          <a:off x="7038975" y="1600200"/>
          <a:ext cx="0" cy="684000"/>
        </a:xfrm>
        <a:prstGeom prst="line">
          <a:avLst/>
        </a:prstGeom>
        <a:ln>
          <a:solidFill>
            <a:schemeClr val="bg1">
              <a:lumMod val="95000"/>
              <a:alpha val="4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11</xdr:col>
      <xdr:colOff>57150</xdr:colOff>
      <xdr:row>6</xdr:row>
      <xdr:rowOff>142875</xdr:rowOff>
    </xdr:from>
    <xdr:to>
      <xdr:col>11</xdr:col>
      <xdr:colOff>57150</xdr:colOff>
      <xdr:row>10</xdr:row>
      <xdr:rowOff>64875</xdr:rowOff>
    </xdr:to>
    <xdr:cxnSp macro="">
      <xdr:nvCxnSpPr>
        <xdr:cNvPr id="17454" name="Conector reto 17453">
          <a:extLst>
            <a:ext uri="{FF2B5EF4-FFF2-40B4-BE49-F238E27FC236}">
              <a16:creationId xmlns:a16="http://schemas.microsoft.com/office/drawing/2014/main" id="{00000000-0008-0000-0400-00002E440000}"/>
            </a:ext>
          </a:extLst>
        </xdr:cNvPr>
        <xdr:cNvCxnSpPr/>
      </xdr:nvCxnSpPr>
      <xdr:spPr>
        <a:xfrm>
          <a:off x="8963025" y="1628775"/>
          <a:ext cx="0" cy="684000"/>
        </a:xfrm>
        <a:prstGeom prst="line">
          <a:avLst/>
        </a:prstGeom>
        <a:ln>
          <a:solidFill>
            <a:schemeClr val="bg1">
              <a:lumMod val="95000"/>
              <a:alpha val="40000"/>
            </a:schemeClr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660228</xdr:colOff>
      <xdr:row>5</xdr:row>
      <xdr:rowOff>180978</xdr:rowOff>
    </xdr:from>
    <xdr:to>
      <xdr:col>8</xdr:col>
      <xdr:colOff>1495953</xdr:colOff>
      <xdr:row>10</xdr:row>
      <xdr:rowOff>129788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GrpSpPr/>
      </xdr:nvGrpSpPr>
      <xdr:grpSpPr>
        <a:xfrm>
          <a:off x="5327478" y="1466853"/>
          <a:ext cx="1512000" cy="910835"/>
          <a:chOff x="5327478" y="1533528"/>
          <a:chExt cx="1512000" cy="901874"/>
        </a:xfrm>
      </xdr:grpSpPr>
      <xdr:sp macro="" textlink="calculos!G65">
        <xdr:nvSpPr>
          <xdr:cNvPr id="17408" name="CaixaDeTexto 17407">
            <a:extLst>
              <a:ext uri="{FF2B5EF4-FFF2-40B4-BE49-F238E27FC236}">
                <a16:creationId xmlns:a16="http://schemas.microsoft.com/office/drawing/2014/main" id="{00000000-0008-0000-0400-000000440000}"/>
              </a:ext>
            </a:extLst>
          </xdr:cNvPr>
          <xdr:cNvSpPr txBox="1"/>
        </xdr:nvSpPr>
        <xdr:spPr>
          <a:xfrm>
            <a:off x="5444453" y="1533528"/>
            <a:ext cx="1278050" cy="231982"/>
          </a:xfrm>
          <a:prstGeom prst="roundRect">
            <a:avLst/>
          </a:prstGeom>
          <a:solidFill>
            <a:srgbClr val="242B44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3A44513E-E446-4CF1-B749-C438A16247CB}" type="TxLink">
              <a:rPr lang="en-US" sz="1000" b="1" i="0" u="none" strike="noStrike">
                <a:solidFill>
                  <a:srgbClr val="29DEA1"/>
                </a:solidFill>
                <a:latin typeface="Calibri"/>
                <a:ea typeface="+mn-ea"/>
                <a:cs typeface="Calibri"/>
              </a:rPr>
              <a:pPr marL="0" indent="0" algn="ctr"/>
              <a:t>TODO PERÍODO</a:t>
            </a:fld>
            <a:endParaRPr lang="en-US" sz="10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17455" name="CaixaDeTexto 17454">
            <a:extLst>
              <a:ext uri="{FF2B5EF4-FFF2-40B4-BE49-F238E27FC236}">
                <a16:creationId xmlns:a16="http://schemas.microsoft.com/office/drawing/2014/main" id="{00000000-0008-0000-0400-00002F440000}"/>
              </a:ext>
            </a:extLst>
          </xdr:cNvPr>
          <xdr:cNvSpPr txBox="1"/>
        </xdr:nvSpPr>
        <xdr:spPr>
          <a:xfrm>
            <a:off x="5572657" y="2129402"/>
            <a:ext cx="1021642" cy="306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800" b="1" i="0" u="none" strike="noStrike">
                <a:solidFill>
                  <a:schemeClr val="bg1">
                    <a:lumMod val="75000"/>
                  </a:schemeClr>
                </a:solidFill>
                <a:latin typeface="Calibri"/>
                <a:cs typeface="Calibri"/>
              </a:rPr>
              <a:t>MÉDIA CUSTO</a:t>
            </a:r>
            <a:r>
              <a:rPr lang="en-US" sz="800" b="1" i="0" u="none" strike="noStrike" baseline="0">
                <a:solidFill>
                  <a:schemeClr val="bg1">
                    <a:lumMod val="75000"/>
                  </a:schemeClr>
                </a:solidFill>
                <a:latin typeface="Calibri"/>
                <a:cs typeface="Calibri"/>
              </a:rPr>
              <a:t> / Km</a:t>
            </a:r>
            <a:endParaRPr lang="en-US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cs typeface="Calibri"/>
            </a:endParaRPr>
          </a:p>
        </xdr:txBody>
      </xdr:sp>
      <xdr:sp macro="" textlink="calculos!O65">
        <xdr:nvSpPr>
          <xdr:cNvPr id="17456" name="CaixaDeTexto 17455">
            <a:extLst>
              <a:ext uri="{FF2B5EF4-FFF2-40B4-BE49-F238E27FC236}">
                <a16:creationId xmlns:a16="http://schemas.microsoft.com/office/drawing/2014/main" id="{00000000-0008-0000-0400-000030440000}"/>
              </a:ext>
            </a:extLst>
          </xdr:cNvPr>
          <xdr:cNvSpPr txBox="1"/>
        </xdr:nvSpPr>
        <xdr:spPr>
          <a:xfrm>
            <a:off x="5327478" y="1819279"/>
            <a:ext cx="1512000" cy="4762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F7FEB307-A7C9-41E9-BFED-59F5CE1BE166}" type="TxLink">
              <a:rPr lang="en-US" sz="2000" b="1" i="0" u="none" strike="noStrike">
                <a:solidFill>
                  <a:schemeClr val="bg1">
                    <a:lumMod val="95000"/>
                  </a:schemeClr>
                </a:solidFill>
                <a:latin typeface="Calibri"/>
                <a:ea typeface="Calibri"/>
                <a:cs typeface="Calibri"/>
              </a:rPr>
              <a:pPr marL="0" indent="0" algn="ctr"/>
              <a:t>-</a:t>
            </a:fld>
            <a:endParaRPr lang="en-US" sz="20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</xdr:grpSp>
    <xdr:clientData/>
  </xdr:twoCellAnchor>
  <xdr:twoCellAnchor>
    <xdr:from>
      <xdr:col>9</xdr:col>
      <xdr:colOff>345903</xdr:colOff>
      <xdr:row>5</xdr:row>
      <xdr:rowOff>180972</xdr:rowOff>
    </xdr:from>
    <xdr:to>
      <xdr:col>10</xdr:col>
      <xdr:colOff>800628</xdr:colOff>
      <xdr:row>10</xdr:row>
      <xdr:rowOff>120260</xdr:rowOff>
    </xdr:to>
    <xdr:grpSp>
      <xdr:nvGrpSpPr>
        <xdr:cNvPr id="12" name="Agrupa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pSpPr/>
      </xdr:nvGrpSpPr>
      <xdr:grpSpPr>
        <a:xfrm>
          <a:off x="7251528" y="1466847"/>
          <a:ext cx="1512000" cy="901313"/>
          <a:chOff x="7251528" y="1533528"/>
          <a:chExt cx="1512000" cy="892358"/>
        </a:xfrm>
      </xdr:grpSpPr>
      <xdr:sp macro="" textlink="calculos!G66">
        <xdr:nvSpPr>
          <xdr:cNvPr id="17437" name="CaixaDeTexto 17436">
            <a:extLst>
              <a:ext uri="{FF2B5EF4-FFF2-40B4-BE49-F238E27FC236}">
                <a16:creationId xmlns:a16="http://schemas.microsoft.com/office/drawing/2014/main" id="{00000000-0008-0000-0400-00001D440000}"/>
              </a:ext>
            </a:extLst>
          </xdr:cNvPr>
          <xdr:cNvSpPr txBox="1"/>
        </xdr:nvSpPr>
        <xdr:spPr>
          <a:xfrm>
            <a:off x="7368503" y="1533528"/>
            <a:ext cx="1278050" cy="231982"/>
          </a:xfrm>
          <a:prstGeom prst="roundRect">
            <a:avLst/>
          </a:prstGeom>
          <a:solidFill>
            <a:srgbClr val="242B44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2E811908-C416-461C-B62D-E71ABD171C29}" type="TxLink">
              <a:rPr lang="en-US" sz="1000" b="1" i="0" u="none" strike="noStrike">
                <a:solidFill>
                  <a:srgbClr val="29DEA1"/>
                </a:solidFill>
                <a:latin typeface="Calibri"/>
                <a:ea typeface="+mn-ea"/>
                <a:cs typeface="Calibri"/>
              </a:rPr>
              <a:pPr marL="0" indent="0" algn="ctr"/>
              <a:t>2024</a:t>
            </a:fld>
            <a:endParaRPr lang="en-US" sz="10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17457" name="CaixaDeTexto 17456">
            <a:extLst>
              <a:ext uri="{FF2B5EF4-FFF2-40B4-BE49-F238E27FC236}">
                <a16:creationId xmlns:a16="http://schemas.microsoft.com/office/drawing/2014/main" id="{00000000-0008-0000-0400-000031440000}"/>
              </a:ext>
            </a:extLst>
          </xdr:cNvPr>
          <xdr:cNvSpPr txBox="1"/>
        </xdr:nvSpPr>
        <xdr:spPr>
          <a:xfrm>
            <a:off x="7496707" y="2119886"/>
            <a:ext cx="1021642" cy="306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r>
              <a:rPr lang="en-US" sz="800" b="1" i="0" u="none" strike="noStrike">
                <a:solidFill>
                  <a:schemeClr val="bg1">
                    <a:lumMod val="75000"/>
                  </a:schemeClr>
                </a:solidFill>
                <a:latin typeface="Calibri"/>
                <a:ea typeface="+mn-ea"/>
                <a:cs typeface="Calibri"/>
              </a:rPr>
              <a:t>MÉDIA CUSTO / Km</a:t>
            </a:r>
            <a:endParaRPr lang="pt-BR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calculos!O66">
        <xdr:nvSpPr>
          <xdr:cNvPr id="17458" name="CaixaDeTexto 17457">
            <a:extLst>
              <a:ext uri="{FF2B5EF4-FFF2-40B4-BE49-F238E27FC236}">
                <a16:creationId xmlns:a16="http://schemas.microsoft.com/office/drawing/2014/main" id="{00000000-0008-0000-0400-000032440000}"/>
              </a:ext>
            </a:extLst>
          </xdr:cNvPr>
          <xdr:cNvSpPr txBox="1"/>
        </xdr:nvSpPr>
        <xdr:spPr>
          <a:xfrm>
            <a:off x="7251528" y="1809754"/>
            <a:ext cx="1512000" cy="4762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35761CB8-9D0F-4EEF-9B69-9B9507A9E7F3}" type="TxLink">
              <a:rPr lang="en-US" sz="2000" b="1" i="0" u="none" strike="noStrike">
                <a:solidFill>
                  <a:schemeClr val="bg1">
                    <a:lumMod val="95000"/>
                  </a:schemeClr>
                </a:solidFill>
                <a:latin typeface="Calibri"/>
                <a:ea typeface="Calibri"/>
                <a:cs typeface="Calibri"/>
              </a:rPr>
              <a:pPr marL="0" indent="0" algn="ctr"/>
              <a:t>-</a:t>
            </a:fld>
            <a:endParaRPr lang="en-US" sz="20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</xdr:grpSp>
    <xdr:clientData/>
  </xdr:twoCellAnchor>
  <xdr:twoCellAnchor>
    <xdr:from>
      <xdr:col>11</xdr:col>
      <xdr:colOff>250653</xdr:colOff>
      <xdr:row>5</xdr:row>
      <xdr:rowOff>180972</xdr:rowOff>
    </xdr:from>
    <xdr:to>
      <xdr:col>13</xdr:col>
      <xdr:colOff>19578</xdr:colOff>
      <xdr:row>10</xdr:row>
      <xdr:rowOff>101208</xdr:rowOff>
    </xdr:to>
    <xdr:grpSp>
      <xdr:nvGrpSpPr>
        <xdr:cNvPr id="13" name="Agrupa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pSpPr/>
      </xdr:nvGrpSpPr>
      <xdr:grpSpPr>
        <a:xfrm>
          <a:off x="9156528" y="1466847"/>
          <a:ext cx="1512000" cy="882261"/>
          <a:chOff x="9156528" y="1533528"/>
          <a:chExt cx="1512000" cy="873318"/>
        </a:xfrm>
      </xdr:grpSpPr>
      <xdr:sp macro="" textlink="calculos!G67">
        <xdr:nvSpPr>
          <xdr:cNvPr id="17414" name="CaixaDeTexto 17413">
            <a:extLst>
              <a:ext uri="{FF2B5EF4-FFF2-40B4-BE49-F238E27FC236}">
                <a16:creationId xmlns:a16="http://schemas.microsoft.com/office/drawing/2014/main" id="{00000000-0008-0000-0400-000006440000}"/>
              </a:ext>
            </a:extLst>
          </xdr:cNvPr>
          <xdr:cNvSpPr txBox="1"/>
        </xdr:nvSpPr>
        <xdr:spPr>
          <a:xfrm>
            <a:off x="9273503" y="1533528"/>
            <a:ext cx="1278050" cy="231982"/>
          </a:xfrm>
          <a:prstGeom prst="roundRect">
            <a:avLst/>
          </a:prstGeom>
          <a:solidFill>
            <a:srgbClr val="242B44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D9347453-9A05-4CBB-939D-5B9A4333D006}" type="TxLink">
              <a:rPr lang="en-US" sz="1000" b="1" i="0" u="none" strike="noStrike">
                <a:solidFill>
                  <a:srgbClr val="29DEA1"/>
                </a:solidFill>
                <a:latin typeface="Calibri"/>
                <a:ea typeface="+mn-ea"/>
                <a:cs typeface="Calibri"/>
              </a:rPr>
              <a:pPr marL="0" indent="0" algn="ctr"/>
              <a:t>JULHO</a:t>
            </a:fld>
            <a:endParaRPr lang="en-US" sz="1000" b="1" i="0" u="none" strike="noStrike">
              <a:solidFill>
                <a:srgbClr val="29DEA1"/>
              </a:solidFill>
              <a:latin typeface="Calibri"/>
              <a:ea typeface="+mn-ea"/>
              <a:cs typeface="Calibri"/>
            </a:endParaRPr>
          </a:p>
        </xdr:txBody>
      </xdr:sp>
      <xdr:sp macro="" textlink="">
        <xdr:nvSpPr>
          <xdr:cNvPr id="17459" name="CaixaDeTexto 17458">
            <a:extLst>
              <a:ext uri="{FF2B5EF4-FFF2-40B4-BE49-F238E27FC236}">
                <a16:creationId xmlns:a16="http://schemas.microsoft.com/office/drawing/2014/main" id="{00000000-0008-0000-0400-000033440000}"/>
              </a:ext>
            </a:extLst>
          </xdr:cNvPr>
          <xdr:cNvSpPr txBox="1"/>
        </xdr:nvSpPr>
        <xdr:spPr>
          <a:xfrm>
            <a:off x="9401707" y="2100846"/>
            <a:ext cx="1021642" cy="306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r>
              <a:rPr lang="en-US" sz="800" b="1" i="0" u="none" strike="noStrike">
                <a:solidFill>
                  <a:schemeClr val="bg1">
                    <a:lumMod val="75000"/>
                  </a:schemeClr>
                </a:solidFill>
                <a:latin typeface="Calibri"/>
                <a:ea typeface="+mn-ea"/>
                <a:cs typeface="Calibri"/>
              </a:rPr>
              <a:t>MÉDIA CUSTO / Km</a:t>
            </a:r>
            <a:endParaRPr lang="pt-BR" sz="800" b="1" i="0" u="none" strike="noStrike">
              <a:solidFill>
                <a:schemeClr val="bg1">
                  <a:lumMod val="7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sp macro="" textlink="calculos!O67">
        <xdr:nvSpPr>
          <xdr:cNvPr id="17460" name="CaixaDeTexto 17459">
            <a:extLst>
              <a:ext uri="{FF2B5EF4-FFF2-40B4-BE49-F238E27FC236}">
                <a16:creationId xmlns:a16="http://schemas.microsoft.com/office/drawing/2014/main" id="{00000000-0008-0000-0400-000034440000}"/>
              </a:ext>
            </a:extLst>
          </xdr:cNvPr>
          <xdr:cNvSpPr txBox="1"/>
        </xdr:nvSpPr>
        <xdr:spPr>
          <a:xfrm>
            <a:off x="9156528" y="1790704"/>
            <a:ext cx="1512000" cy="4762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ctr"/>
            <a:fld id="{8CF9D516-B771-4A8E-8B66-A7B4C7E085DF}" type="TxLink">
              <a:rPr lang="en-US" sz="2000" b="1" i="0" u="none" strike="noStrike">
                <a:solidFill>
                  <a:schemeClr val="bg1">
                    <a:lumMod val="95000"/>
                  </a:schemeClr>
                </a:solidFill>
                <a:latin typeface="Calibri"/>
                <a:ea typeface="Calibri"/>
                <a:cs typeface="Calibri"/>
              </a:rPr>
              <a:pPr marL="0" indent="0" algn="ctr"/>
              <a:t>-</a:t>
            </a:fld>
            <a:endParaRPr lang="en-US" sz="20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Calibri"/>
              <a:cs typeface="Calibri"/>
            </a:endParaRP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4</xdr:row>
          <xdr:rowOff>219075</xdr:rowOff>
        </xdr:from>
        <xdr:to>
          <xdr:col>6</xdr:col>
          <xdr:colOff>257175</xdr:colOff>
          <xdr:row>7</xdr:row>
          <xdr:rowOff>76200</xdr:rowOff>
        </xdr:to>
        <xdr:sp macro="" textlink="">
          <xdr:nvSpPr>
            <xdr:cNvPr id="17416" name="Spinner 8" hidden="1">
              <a:extLst>
                <a:ext uri="{63B3BB69-23CF-44E3-9099-C40C66FF867C}">
                  <a14:compatExt spid="_x0000_s17416"/>
                </a:ext>
                <a:ext uri="{FF2B5EF4-FFF2-40B4-BE49-F238E27FC236}">
                  <a16:creationId xmlns:a16="http://schemas.microsoft.com/office/drawing/2014/main" id="{00000000-0008-0000-0400-000008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304800</xdr:colOff>
          <xdr:row>6</xdr:row>
          <xdr:rowOff>28575</xdr:rowOff>
        </xdr:from>
        <xdr:to>
          <xdr:col>5</xdr:col>
          <xdr:colOff>666750</xdr:colOff>
          <xdr:row>7</xdr:row>
          <xdr:rowOff>57150</xdr:rowOff>
        </xdr:to>
        <xdr:sp macro="" textlink="">
          <xdr:nvSpPr>
            <xdr:cNvPr id="17418" name="Check Box 10" hidden="1">
              <a:extLst>
                <a:ext uri="{63B3BB69-23CF-44E3-9099-C40C66FF867C}">
                  <a14:compatExt spid="_x0000_s17418"/>
                </a:ext>
                <a:ext uri="{FF2B5EF4-FFF2-40B4-BE49-F238E27FC236}">
                  <a16:creationId xmlns:a16="http://schemas.microsoft.com/office/drawing/2014/main" id="{00000000-0008-0000-0400-00000A4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8BEDCC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t-BR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Todos Meses</a:t>
              </a:r>
            </a:p>
          </xdr:txBody>
        </xdr:sp>
        <xdr:clientData/>
      </xdr:twoCellAnchor>
    </mc:Choice>
    <mc:Fallback/>
  </mc:AlternateContent>
  <xdr:twoCellAnchor editAs="absolute">
    <xdr:from>
      <xdr:col>3</xdr:col>
      <xdr:colOff>666750</xdr:colOff>
      <xdr:row>7</xdr:row>
      <xdr:rowOff>38100</xdr:rowOff>
    </xdr:from>
    <xdr:to>
      <xdr:col>6</xdr:col>
      <xdr:colOff>295275</xdr:colOff>
      <xdr:row>8</xdr:row>
      <xdr:rowOff>79582</xdr:rowOff>
    </xdr:to>
    <xdr:sp macro="" textlink="calculos!I56">
      <xdr:nvSpPr>
        <xdr:cNvPr id="17463" name="CaixaDeTexto 17462">
          <a:extLst>
            <a:ext uri="{FF2B5EF4-FFF2-40B4-BE49-F238E27FC236}">
              <a16:creationId xmlns:a16="http://schemas.microsoft.com/office/drawing/2014/main" id="{00000000-0008-0000-0400-000037440000}"/>
            </a:ext>
          </a:extLst>
        </xdr:cNvPr>
        <xdr:cNvSpPr txBox="1"/>
      </xdr:nvSpPr>
      <xdr:spPr>
        <a:xfrm>
          <a:off x="2628900" y="1714500"/>
          <a:ext cx="1657350" cy="231982"/>
        </a:xfrm>
        <a:prstGeom prst="round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fld id="{C04949A5-273C-4A0B-A0AC-B47F90F4D16D}" type="TxLink">
            <a:rPr lang="en-US" sz="800" b="1" i="1" u="none" strike="noStrike">
              <a:solidFill>
                <a:srgbClr val="F37F87"/>
              </a:solidFill>
              <a:latin typeface="Calibri"/>
              <a:ea typeface="Calibri"/>
              <a:cs typeface="Calibri"/>
            </a:rPr>
            <a:pPr algn="ctr"/>
            <a:t> </a:t>
          </a:fld>
          <a:endParaRPr lang="en-US" sz="1400" b="1" i="1" u="none" strike="noStrike">
            <a:solidFill>
              <a:srgbClr val="F37F87"/>
            </a:solidFill>
            <a:latin typeface="Calibri"/>
            <a:cs typeface="Calibri"/>
          </a:endParaRPr>
        </a:p>
      </xdr:txBody>
    </xdr:sp>
    <xdr:clientData/>
  </xdr:twoCellAnchor>
  <xdr:twoCellAnchor>
    <xdr:from>
      <xdr:col>7</xdr:col>
      <xdr:colOff>476250</xdr:colOff>
      <xdr:row>22</xdr:row>
      <xdr:rowOff>152400</xdr:rowOff>
    </xdr:from>
    <xdr:to>
      <xdr:col>13</xdr:col>
      <xdr:colOff>85725</xdr:colOff>
      <xdr:row>30</xdr:row>
      <xdr:rowOff>104776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447674</xdr:colOff>
      <xdr:row>20</xdr:row>
      <xdr:rowOff>76200</xdr:rowOff>
    </xdr:from>
    <xdr:to>
      <xdr:col>13</xdr:col>
      <xdr:colOff>95249</xdr:colOff>
      <xdr:row>30</xdr:row>
      <xdr:rowOff>95251</xdr:rowOff>
    </xdr:to>
    <xdr:sp macro="" textlink="">
      <xdr:nvSpPr>
        <xdr:cNvPr id="10" name="Retângulo: Cantos Arredondados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/>
      </xdr:nvSpPr>
      <xdr:spPr>
        <a:xfrm>
          <a:off x="5114924" y="4486275"/>
          <a:ext cx="5629275" cy="2152651"/>
        </a:xfrm>
        <a:prstGeom prst="roundRect">
          <a:avLst>
            <a:gd name="adj" fmla="val 1626"/>
          </a:avLst>
        </a:prstGeom>
        <a:noFill/>
        <a:ln>
          <a:solidFill>
            <a:schemeClr val="bg1">
              <a:lumMod val="95000"/>
              <a:alpha val="40000"/>
            </a:schemeClr>
          </a:solidFill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352427</xdr:colOff>
      <xdr:row>3</xdr:row>
      <xdr:rowOff>114300</xdr:rowOff>
    </xdr:from>
    <xdr:to>
      <xdr:col>5</xdr:col>
      <xdr:colOff>76200</xdr:colOff>
      <xdr:row>3</xdr:row>
      <xdr:rowOff>381000</xdr:rowOff>
    </xdr:to>
    <xdr:sp macro="" textlink="">
      <xdr:nvSpPr>
        <xdr:cNvPr id="14" name="Retângulo: Cantos Arredondados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/>
      </xdr:nvSpPr>
      <xdr:spPr>
        <a:xfrm>
          <a:off x="1638302" y="685800"/>
          <a:ext cx="1752598" cy="266700"/>
        </a:xfrm>
        <a:prstGeom prst="roundRect">
          <a:avLst>
            <a:gd name="adj" fmla="val 21393"/>
          </a:avLst>
        </a:prstGeom>
        <a:solidFill>
          <a:srgbClr val="29DEA1"/>
        </a:solidFill>
        <a:ln>
          <a:noFill/>
        </a:ln>
        <a:effectLst>
          <a:outerShdw blurRad="50800" dist="38100" dir="2700000" algn="tl" rotWithShape="0">
            <a:prstClr val="black">
              <a:alpha val="1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000000"/>
              </a:solidFill>
            </a:rPr>
            <a:t>TODOS VEÍCULOS</a:t>
          </a:r>
        </a:p>
      </xdr:txBody>
    </xdr:sp>
    <xdr:clientData/>
  </xdr:twoCellAnchor>
  <xdr:oneCellAnchor>
    <xdr:from>
      <xdr:col>8</xdr:col>
      <xdr:colOff>419100</xdr:colOff>
      <xdr:row>19</xdr:row>
      <xdr:rowOff>0</xdr:rowOff>
    </xdr:from>
    <xdr:ext cx="1383456" cy="248851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5762625" y="4219575"/>
          <a:ext cx="1383456" cy="24885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1000" i="1">
              <a:solidFill>
                <a:srgbClr val="F37F87"/>
              </a:solidFill>
            </a:rPr>
            <a:t>escolha o tipo de gasto</a:t>
          </a:r>
        </a:p>
      </xdr:txBody>
    </xdr:sp>
    <xdr:clientData/>
  </xdr:oneCellAnchor>
  <xdr:twoCellAnchor>
    <xdr:from>
      <xdr:col>8</xdr:col>
      <xdr:colOff>349200</xdr:colOff>
      <xdr:row>18</xdr:row>
      <xdr:rowOff>245455</xdr:rowOff>
    </xdr:from>
    <xdr:to>
      <xdr:col>8</xdr:col>
      <xdr:colOff>457200</xdr:colOff>
      <xdr:row>19</xdr:row>
      <xdr:rowOff>141805</xdr:rowOff>
    </xdr:to>
    <xdr:cxnSp macro="">
      <xdr:nvCxnSpPr>
        <xdr:cNvPr id="7" name="Conector: Angulado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0800000">
          <a:off x="5692725" y="4217380"/>
          <a:ext cx="108000" cy="144000"/>
        </a:xfrm>
        <a:prstGeom prst="bentConnector2">
          <a:avLst/>
        </a:prstGeom>
        <a:ln>
          <a:solidFill>
            <a:srgbClr val="29DEA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485775</xdr:colOff>
      <xdr:row>0</xdr:row>
      <xdr:rowOff>185737</xdr:rowOff>
    </xdr:from>
    <xdr:to>
      <xdr:col>2</xdr:col>
      <xdr:colOff>314324</xdr:colOff>
      <xdr:row>2</xdr:row>
      <xdr:rowOff>28575</xdr:rowOff>
    </xdr:to>
    <xdr:grpSp>
      <xdr:nvGrpSpPr>
        <xdr:cNvPr id="17473" name="Agrupar 17472">
          <a:extLst>
            <a:ext uri="{FF2B5EF4-FFF2-40B4-BE49-F238E27FC236}">
              <a16:creationId xmlns:a16="http://schemas.microsoft.com/office/drawing/2014/main" id="{00000000-0008-0000-0400-000041440000}"/>
            </a:ext>
          </a:extLst>
        </xdr:cNvPr>
        <xdr:cNvGrpSpPr/>
      </xdr:nvGrpSpPr>
      <xdr:grpSpPr>
        <a:xfrm>
          <a:off x="1095375" y="185737"/>
          <a:ext cx="504824" cy="261938"/>
          <a:chOff x="1457326" y="142875"/>
          <a:chExt cx="504824" cy="261938"/>
        </a:xfrm>
      </xdr:grpSpPr>
      <xdr:sp macro="" textlink="">
        <xdr:nvSpPr>
          <xdr:cNvPr id="17511" name="Retângulo: Cantos Arredondados 17510">
            <a:extLst>
              <a:ext uri="{FF2B5EF4-FFF2-40B4-BE49-F238E27FC236}">
                <a16:creationId xmlns:a16="http://schemas.microsoft.com/office/drawing/2014/main" id="{00000000-0008-0000-0400-000067440000}"/>
              </a:ext>
            </a:extLst>
          </xdr:cNvPr>
          <xdr:cNvSpPr/>
        </xdr:nvSpPr>
        <xdr:spPr>
          <a:xfrm>
            <a:off x="1457326" y="142875"/>
            <a:ext cx="504824" cy="247650"/>
          </a:xfrm>
          <a:prstGeom prst="roundRect">
            <a:avLst/>
          </a:prstGeom>
          <a:solidFill>
            <a:srgbClr val="242B44">
              <a:alpha val="2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512" name="CaixaDeTexto 17511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400-000068440000}"/>
              </a:ext>
            </a:extLst>
          </xdr:cNvPr>
          <xdr:cNvSpPr txBox="1"/>
        </xdr:nvSpPr>
        <xdr:spPr>
          <a:xfrm>
            <a:off x="1476375" y="166688"/>
            <a:ext cx="4667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DD692"/>
                </a:solidFill>
              </a:rPr>
              <a:t>INÍCIO</a:t>
            </a:r>
          </a:p>
        </xdr:txBody>
      </xdr:sp>
    </xdr:grpSp>
    <xdr:clientData/>
  </xdr:twoCellAnchor>
  <xdr:twoCellAnchor editAs="absolute">
    <xdr:from>
      <xdr:col>11</xdr:col>
      <xdr:colOff>390524</xdr:colOff>
      <xdr:row>0</xdr:row>
      <xdr:rowOff>185737</xdr:rowOff>
    </xdr:from>
    <xdr:to>
      <xdr:col>12</xdr:col>
      <xdr:colOff>619124</xdr:colOff>
      <xdr:row>2</xdr:row>
      <xdr:rowOff>28575</xdr:rowOff>
    </xdr:to>
    <xdr:grpSp>
      <xdr:nvGrpSpPr>
        <xdr:cNvPr id="17474" name="Agrupar 1747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400-000042440000}"/>
            </a:ext>
          </a:extLst>
        </xdr:cNvPr>
        <xdr:cNvGrpSpPr/>
      </xdr:nvGrpSpPr>
      <xdr:grpSpPr>
        <a:xfrm>
          <a:off x="9296399" y="185737"/>
          <a:ext cx="1171575" cy="261938"/>
          <a:chOff x="3000375" y="123825"/>
          <a:chExt cx="1171575" cy="261938"/>
        </a:xfrm>
      </xdr:grpSpPr>
      <xdr:sp macro="" textlink="">
        <xdr:nvSpPr>
          <xdr:cNvPr id="17508" name="Retângulo: Cantos Arredondados 17507">
            <a:extLst>
              <a:ext uri="{FF2B5EF4-FFF2-40B4-BE49-F238E27FC236}">
                <a16:creationId xmlns:a16="http://schemas.microsoft.com/office/drawing/2014/main" id="{00000000-0008-0000-0400-00006444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509" name="CaixaDeTexto 17508">
            <a:extLst>
              <a:ext uri="{FF2B5EF4-FFF2-40B4-BE49-F238E27FC236}">
                <a16:creationId xmlns:a16="http://schemas.microsoft.com/office/drawing/2014/main" id="{00000000-0008-0000-0400-00006544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17510" name="Imagem 17509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400-00006644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 editAs="absolute">
    <xdr:from>
      <xdr:col>10</xdr:col>
      <xdr:colOff>704848</xdr:colOff>
      <xdr:row>0</xdr:row>
      <xdr:rowOff>185737</xdr:rowOff>
    </xdr:from>
    <xdr:to>
      <xdr:col>11</xdr:col>
      <xdr:colOff>276223</xdr:colOff>
      <xdr:row>2</xdr:row>
      <xdr:rowOff>14287</xdr:rowOff>
    </xdr:to>
    <xdr:grpSp>
      <xdr:nvGrpSpPr>
        <xdr:cNvPr id="17475" name="Agrupar 17474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400-000043440000}"/>
            </a:ext>
          </a:extLst>
        </xdr:cNvPr>
        <xdr:cNvGrpSpPr/>
      </xdr:nvGrpSpPr>
      <xdr:grpSpPr>
        <a:xfrm>
          <a:off x="8667748" y="185737"/>
          <a:ext cx="514350" cy="247650"/>
          <a:chOff x="8896350" y="3105150"/>
          <a:chExt cx="514350" cy="247650"/>
        </a:xfrm>
      </xdr:grpSpPr>
      <xdr:sp macro="" textlink="">
        <xdr:nvSpPr>
          <xdr:cNvPr id="17506" name="Retângulo: Cantos Arredondados 17505">
            <a:extLst>
              <a:ext uri="{FF2B5EF4-FFF2-40B4-BE49-F238E27FC236}">
                <a16:creationId xmlns:a16="http://schemas.microsoft.com/office/drawing/2014/main" id="{00000000-0008-0000-0400-000062440000}"/>
              </a:ext>
            </a:extLst>
          </xdr:cNvPr>
          <xdr:cNvSpPr/>
        </xdr:nvSpPr>
        <xdr:spPr>
          <a:xfrm>
            <a:off x="8896350" y="3105150"/>
            <a:ext cx="514350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507" name="CaixaDeTexto 17506">
            <a:extLst>
              <a:ext uri="{FF2B5EF4-FFF2-40B4-BE49-F238E27FC236}">
                <a16:creationId xmlns:a16="http://schemas.microsoft.com/office/drawing/2014/main" id="{00000000-0008-0000-0400-000063440000}"/>
              </a:ext>
            </a:extLst>
          </xdr:cNvPr>
          <xdr:cNvSpPr txBox="1"/>
        </xdr:nvSpPr>
        <xdr:spPr>
          <a:xfrm>
            <a:off x="8915400" y="3140175"/>
            <a:ext cx="476250" cy="184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8</xdr:col>
      <xdr:colOff>314324</xdr:colOff>
      <xdr:row>0</xdr:row>
      <xdr:rowOff>133350</xdr:rowOff>
    </xdr:from>
    <xdr:to>
      <xdr:col>10</xdr:col>
      <xdr:colOff>390524</xdr:colOff>
      <xdr:row>2</xdr:row>
      <xdr:rowOff>171450</xdr:rowOff>
    </xdr:to>
    <xdr:grpSp>
      <xdr:nvGrpSpPr>
        <xdr:cNvPr id="17476" name="Agrupar 17475">
          <a:extLst>
            <a:ext uri="{FF2B5EF4-FFF2-40B4-BE49-F238E27FC236}">
              <a16:creationId xmlns:a16="http://schemas.microsoft.com/office/drawing/2014/main" id="{00000000-0008-0000-0400-000044440000}"/>
            </a:ext>
          </a:extLst>
        </xdr:cNvPr>
        <xdr:cNvGrpSpPr/>
      </xdr:nvGrpSpPr>
      <xdr:grpSpPr>
        <a:xfrm>
          <a:off x="5657849" y="133350"/>
          <a:ext cx="2695575" cy="457200"/>
          <a:chOff x="5667375" y="138113"/>
          <a:chExt cx="2695575" cy="457200"/>
        </a:xfrm>
      </xdr:grpSpPr>
      <xdr:sp macro="" textlink="">
        <xdr:nvSpPr>
          <xdr:cNvPr id="17495" name="Retângulo: Cantos Arredondados 17494">
            <a:extLst>
              <a:ext uri="{FF2B5EF4-FFF2-40B4-BE49-F238E27FC236}">
                <a16:creationId xmlns:a16="http://schemas.microsoft.com/office/drawing/2014/main" id="{00000000-0008-0000-0400-000057440000}"/>
              </a:ext>
            </a:extLst>
          </xdr:cNvPr>
          <xdr:cNvSpPr/>
        </xdr:nvSpPr>
        <xdr:spPr>
          <a:xfrm>
            <a:off x="5753099" y="238125"/>
            <a:ext cx="2514601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7496" name="CaixaDeTexto 17495">
            <a:extLst>
              <a:ext uri="{FF2B5EF4-FFF2-40B4-BE49-F238E27FC236}">
                <a16:creationId xmlns:a16="http://schemas.microsoft.com/office/drawing/2014/main" id="{00000000-0008-0000-0400-000058440000}"/>
              </a:ext>
            </a:extLst>
          </xdr:cNvPr>
          <xdr:cNvSpPr txBox="1"/>
        </xdr:nvSpPr>
        <xdr:spPr>
          <a:xfrm>
            <a:off x="6572249" y="433387"/>
            <a:ext cx="733426" cy="161926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800" b="1">
                <a:solidFill>
                  <a:srgbClr val="FFC000"/>
                </a:solidFill>
              </a:rPr>
              <a:t>CADASTROS</a:t>
            </a:r>
          </a:p>
        </xdr:txBody>
      </xdr:sp>
      <xdr:grpSp>
        <xdr:nvGrpSpPr>
          <xdr:cNvPr id="17497" name="Agrupar 17496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400-000059440000}"/>
              </a:ext>
            </a:extLst>
          </xdr:cNvPr>
          <xdr:cNvGrpSpPr/>
        </xdr:nvGrpSpPr>
        <xdr:grpSpPr>
          <a:xfrm>
            <a:off x="5667375" y="138113"/>
            <a:ext cx="685800" cy="242887"/>
            <a:chOff x="6324600" y="161925"/>
            <a:chExt cx="685800" cy="242887"/>
          </a:xfrm>
        </xdr:grpSpPr>
        <xdr:sp macro="" textlink="">
          <xdr:nvSpPr>
            <xdr:cNvPr id="17504" name="Retângulo: Cantos Arredondados 17503">
              <a:extLst>
                <a:ext uri="{FF2B5EF4-FFF2-40B4-BE49-F238E27FC236}">
                  <a16:creationId xmlns:a16="http://schemas.microsoft.com/office/drawing/2014/main" id="{00000000-0008-0000-0400-000060440000}"/>
                </a:ext>
              </a:extLst>
            </xdr:cNvPr>
            <xdr:cNvSpPr/>
          </xdr:nvSpPr>
          <xdr:spPr>
            <a:xfrm>
              <a:off x="6324600" y="161925"/>
              <a:ext cx="685800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505" name="CaixaDeTexto 17504">
              <a:extLst>
                <a:ext uri="{FF2B5EF4-FFF2-40B4-BE49-F238E27FC236}">
                  <a16:creationId xmlns:a16="http://schemas.microsoft.com/office/drawing/2014/main" id="{00000000-0008-0000-0400-000061440000}"/>
                </a:ext>
              </a:extLst>
            </xdr:cNvPr>
            <xdr:cNvSpPr txBox="1"/>
          </xdr:nvSpPr>
          <xdr:spPr>
            <a:xfrm>
              <a:off x="6353707" y="192188"/>
              <a:ext cx="648000" cy="2126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7498" name="Agrupar 17497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400-00005A440000}"/>
              </a:ext>
            </a:extLst>
          </xdr:cNvPr>
          <xdr:cNvGrpSpPr/>
        </xdr:nvGrpSpPr>
        <xdr:grpSpPr>
          <a:xfrm>
            <a:off x="6448424" y="138113"/>
            <a:ext cx="790575" cy="238125"/>
            <a:chOff x="6324599" y="161925"/>
            <a:chExt cx="790575" cy="238125"/>
          </a:xfrm>
        </xdr:grpSpPr>
        <xdr:sp macro="" textlink="">
          <xdr:nvSpPr>
            <xdr:cNvPr id="17502" name="Retângulo: Cantos Arredondados 17501">
              <a:extLst>
                <a:ext uri="{FF2B5EF4-FFF2-40B4-BE49-F238E27FC236}">
                  <a16:creationId xmlns:a16="http://schemas.microsoft.com/office/drawing/2014/main" id="{00000000-0008-0000-0400-00005E440000}"/>
                </a:ext>
              </a:extLst>
            </xdr:cNvPr>
            <xdr:cNvSpPr/>
          </xdr:nvSpPr>
          <xdr:spPr>
            <a:xfrm>
              <a:off x="6324599" y="161925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503" name="CaixaDeTexto 17502">
              <a:extLst>
                <a:ext uri="{FF2B5EF4-FFF2-40B4-BE49-F238E27FC236}">
                  <a16:creationId xmlns:a16="http://schemas.microsoft.com/office/drawing/2014/main" id="{00000000-0008-0000-0400-00005F440000}"/>
                </a:ext>
              </a:extLst>
            </xdr:cNvPr>
            <xdr:cNvSpPr txBox="1"/>
          </xdr:nvSpPr>
          <xdr:spPr>
            <a:xfrm>
              <a:off x="6334124" y="187425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MOTORISTAS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7499" name="Agrupar 17498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400-00005B440000}"/>
              </a:ext>
            </a:extLst>
          </xdr:cNvPr>
          <xdr:cNvGrpSpPr/>
        </xdr:nvGrpSpPr>
        <xdr:grpSpPr>
          <a:xfrm>
            <a:off x="7315199" y="142875"/>
            <a:ext cx="1047751" cy="247650"/>
            <a:chOff x="6315074" y="171450"/>
            <a:chExt cx="1047751" cy="247650"/>
          </a:xfrm>
        </xdr:grpSpPr>
        <xdr:sp macro="" textlink="">
          <xdr:nvSpPr>
            <xdr:cNvPr id="17500" name="Retângulo: Cantos Arredondados 17499">
              <a:extLst>
                <a:ext uri="{FF2B5EF4-FFF2-40B4-BE49-F238E27FC236}">
                  <a16:creationId xmlns:a16="http://schemas.microsoft.com/office/drawing/2014/main" id="{00000000-0008-0000-0400-00005C440000}"/>
                </a:ext>
              </a:extLst>
            </xdr:cNvPr>
            <xdr:cNvSpPr/>
          </xdr:nvSpPr>
          <xdr:spPr>
            <a:xfrm>
              <a:off x="6324600" y="171450"/>
              <a:ext cx="1019176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501" name="CaixaDeTexto 17500">
              <a:extLst>
                <a:ext uri="{FF2B5EF4-FFF2-40B4-BE49-F238E27FC236}">
                  <a16:creationId xmlns:a16="http://schemas.microsoft.com/office/drawing/2014/main" id="{00000000-0008-0000-0400-00005D440000}"/>
                </a:ext>
              </a:extLst>
            </xdr:cNvPr>
            <xdr:cNvSpPr txBox="1"/>
          </xdr:nvSpPr>
          <xdr:spPr>
            <a:xfrm>
              <a:off x="6315074" y="177900"/>
              <a:ext cx="1047751" cy="241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CADASTROS GERAIS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 editAs="absolute">
    <xdr:from>
      <xdr:col>2</xdr:col>
      <xdr:colOff>619124</xdr:colOff>
      <xdr:row>0</xdr:row>
      <xdr:rowOff>123825</xdr:rowOff>
    </xdr:from>
    <xdr:to>
      <xdr:col>5</xdr:col>
      <xdr:colOff>266699</xdr:colOff>
      <xdr:row>2</xdr:row>
      <xdr:rowOff>157162</xdr:rowOff>
    </xdr:to>
    <xdr:grpSp>
      <xdr:nvGrpSpPr>
        <xdr:cNvPr id="17477" name="Agrupar 17476">
          <a:extLst>
            <a:ext uri="{FF2B5EF4-FFF2-40B4-BE49-F238E27FC236}">
              <a16:creationId xmlns:a16="http://schemas.microsoft.com/office/drawing/2014/main" id="{00000000-0008-0000-0400-000045440000}"/>
            </a:ext>
          </a:extLst>
        </xdr:cNvPr>
        <xdr:cNvGrpSpPr/>
      </xdr:nvGrpSpPr>
      <xdr:grpSpPr>
        <a:xfrm>
          <a:off x="1904999" y="123825"/>
          <a:ext cx="1676400" cy="452437"/>
          <a:chOff x="1914525" y="128588"/>
          <a:chExt cx="1676400" cy="452437"/>
        </a:xfrm>
      </xdr:grpSpPr>
      <xdr:sp macro="" textlink="">
        <xdr:nvSpPr>
          <xdr:cNvPr id="17487" name="Retângulo: Cantos Arredondados 17486">
            <a:extLst>
              <a:ext uri="{FF2B5EF4-FFF2-40B4-BE49-F238E27FC236}">
                <a16:creationId xmlns:a16="http://schemas.microsoft.com/office/drawing/2014/main" id="{00000000-0008-0000-0400-00004F440000}"/>
              </a:ext>
            </a:extLst>
          </xdr:cNvPr>
          <xdr:cNvSpPr/>
        </xdr:nvSpPr>
        <xdr:spPr>
          <a:xfrm>
            <a:off x="2000250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7488" name="Agrupar 17487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400-000050440000}"/>
              </a:ext>
            </a:extLst>
          </xdr:cNvPr>
          <xdr:cNvGrpSpPr/>
        </xdr:nvGrpSpPr>
        <xdr:grpSpPr>
          <a:xfrm>
            <a:off x="1914525" y="128588"/>
            <a:ext cx="790575" cy="238125"/>
            <a:chOff x="1914525" y="128588"/>
            <a:chExt cx="790575" cy="238125"/>
          </a:xfrm>
        </xdr:grpSpPr>
        <xdr:sp macro="" textlink="">
          <xdr:nvSpPr>
            <xdr:cNvPr id="17493" name="Retângulo: Cantos Arredondados 17492">
              <a:extLst>
                <a:ext uri="{FF2B5EF4-FFF2-40B4-BE49-F238E27FC236}">
                  <a16:creationId xmlns:a16="http://schemas.microsoft.com/office/drawing/2014/main" id="{00000000-0008-0000-0400-000055440000}"/>
                </a:ext>
              </a:extLst>
            </xdr:cNvPr>
            <xdr:cNvSpPr/>
          </xdr:nvSpPr>
          <xdr:spPr>
            <a:xfrm>
              <a:off x="19145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494" name="CaixaDeTexto 17493">
              <a:extLst>
                <a:ext uri="{FF2B5EF4-FFF2-40B4-BE49-F238E27FC236}">
                  <a16:creationId xmlns:a16="http://schemas.microsoft.com/office/drawing/2014/main" id="{00000000-0008-0000-0400-000056440000}"/>
                </a:ext>
              </a:extLst>
            </xdr:cNvPr>
            <xdr:cNvSpPr txBox="1"/>
          </xdr:nvSpPr>
          <xdr:spPr>
            <a:xfrm>
              <a:off x="19240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7489" name="Agrupar 17488">
            <a:hlinkClick xmlns:r="http://schemas.openxmlformats.org/officeDocument/2006/relationships" r:id="rId13"/>
            <a:extLst>
              <a:ext uri="{FF2B5EF4-FFF2-40B4-BE49-F238E27FC236}">
                <a16:creationId xmlns:a16="http://schemas.microsoft.com/office/drawing/2014/main" id="{00000000-0008-0000-0400-000051440000}"/>
              </a:ext>
            </a:extLst>
          </xdr:cNvPr>
          <xdr:cNvGrpSpPr/>
        </xdr:nvGrpSpPr>
        <xdr:grpSpPr>
          <a:xfrm>
            <a:off x="2800350" y="128588"/>
            <a:ext cx="790575" cy="238125"/>
            <a:chOff x="2800350" y="128588"/>
            <a:chExt cx="790575" cy="238125"/>
          </a:xfrm>
        </xdr:grpSpPr>
        <xdr:sp macro="" textlink="">
          <xdr:nvSpPr>
            <xdr:cNvPr id="17491" name="Retângulo: Cantos Arredondados 17490">
              <a:extLst>
                <a:ext uri="{FF2B5EF4-FFF2-40B4-BE49-F238E27FC236}">
                  <a16:creationId xmlns:a16="http://schemas.microsoft.com/office/drawing/2014/main" id="{00000000-0008-0000-0400-000053440000}"/>
                </a:ext>
              </a:extLst>
            </xdr:cNvPr>
            <xdr:cNvSpPr/>
          </xdr:nvSpPr>
          <xdr:spPr>
            <a:xfrm>
              <a:off x="28003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492" name="CaixaDeTexto 17491">
              <a:extLst>
                <a:ext uri="{FF2B5EF4-FFF2-40B4-BE49-F238E27FC236}">
                  <a16:creationId xmlns:a16="http://schemas.microsoft.com/office/drawing/2014/main" id="{00000000-0008-0000-0400-000054440000}"/>
                </a:ext>
              </a:extLst>
            </xdr:cNvPr>
            <xdr:cNvSpPr txBox="1"/>
          </xdr:nvSpPr>
          <xdr:spPr>
            <a:xfrm>
              <a:off x="28098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ROTAS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17490" name="CaixaDeTexto 17489">
            <a:extLst>
              <a:ext uri="{FF2B5EF4-FFF2-40B4-BE49-F238E27FC236}">
                <a16:creationId xmlns:a16="http://schemas.microsoft.com/office/drawing/2014/main" id="{00000000-0008-0000-0400-000052440000}"/>
              </a:ext>
            </a:extLst>
          </xdr:cNvPr>
          <xdr:cNvSpPr txBox="1"/>
        </xdr:nvSpPr>
        <xdr:spPr>
          <a:xfrm>
            <a:off x="2314576" y="428625"/>
            <a:ext cx="936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LANÇAMENTOS</a:t>
            </a:r>
          </a:p>
        </xdr:txBody>
      </xdr:sp>
    </xdr:grpSp>
    <xdr:clientData/>
  </xdr:twoCellAnchor>
  <xdr:twoCellAnchor editAs="absolute">
    <xdr:from>
      <xdr:col>5</xdr:col>
      <xdr:colOff>457199</xdr:colOff>
      <xdr:row>0</xdr:row>
      <xdr:rowOff>123825</xdr:rowOff>
    </xdr:from>
    <xdr:to>
      <xdr:col>8</xdr:col>
      <xdr:colOff>104774</xdr:colOff>
      <xdr:row>2</xdr:row>
      <xdr:rowOff>147637</xdr:rowOff>
    </xdr:to>
    <xdr:grpSp>
      <xdr:nvGrpSpPr>
        <xdr:cNvPr id="17478" name="Agrupar 17477">
          <a:extLst>
            <a:ext uri="{FF2B5EF4-FFF2-40B4-BE49-F238E27FC236}">
              <a16:creationId xmlns:a16="http://schemas.microsoft.com/office/drawing/2014/main" id="{00000000-0008-0000-0400-000046440000}"/>
            </a:ext>
          </a:extLst>
        </xdr:cNvPr>
        <xdr:cNvGrpSpPr/>
      </xdr:nvGrpSpPr>
      <xdr:grpSpPr>
        <a:xfrm>
          <a:off x="3771899" y="123825"/>
          <a:ext cx="1676400" cy="442912"/>
          <a:chOff x="3781425" y="128588"/>
          <a:chExt cx="1676400" cy="442912"/>
        </a:xfrm>
      </xdr:grpSpPr>
      <xdr:sp macro="" textlink="">
        <xdr:nvSpPr>
          <xdr:cNvPr id="17479" name="Retângulo: Cantos Arredondados 17478">
            <a:extLst>
              <a:ext uri="{FF2B5EF4-FFF2-40B4-BE49-F238E27FC236}">
                <a16:creationId xmlns:a16="http://schemas.microsoft.com/office/drawing/2014/main" id="{00000000-0008-0000-0400-000047440000}"/>
              </a:ext>
            </a:extLst>
          </xdr:cNvPr>
          <xdr:cNvSpPr/>
        </xdr:nvSpPr>
        <xdr:spPr>
          <a:xfrm>
            <a:off x="3838575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7480" name="Agrupar 17479">
            <a:hlinkClick xmlns:r="http://schemas.openxmlformats.org/officeDocument/2006/relationships" r:id="rId14"/>
            <a:extLst>
              <a:ext uri="{FF2B5EF4-FFF2-40B4-BE49-F238E27FC236}">
                <a16:creationId xmlns:a16="http://schemas.microsoft.com/office/drawing/2014/main" id="{00000000-0008-0000-0400-000048440000}"/>
              </a:ext>
            </a:extLst>
          </xdr:cNvPr>
          <xdr:cNvGrpSpPr/>
        </xdr:nvGrpSpPr>
        <xdr:grpSpPr>
          <a:xfrm>
            <a:off x="3781425" y="128588"/>
            <a:ext cx="790575" cy="238125"/>
            <a:chOff x="3781425" y="128588"/>
            <a:chExt cx="790575" cy="238125"/>
          </a:xfrm>
        </xdr:grpSpPr>
        <xdr:sp macro="" textlink="">
          <xdr:nvSpPr>
            <xdr:cNvPr id="17485" name="Retângulo: Cantos Arredondados 17484">
              <a:extLst>
                <a:ext uri="{FF2B5EF4-FFF2-40B4-BE49-F238E27FC236}">
                  <a16:creationId xmlns:a16="http://schemas.microsoft.com/office/drawing/2014/main" id="{00000000-0008-0000-0400-00004D440000}"/>
                </a:ext>
              </a:extLst>
            </xdr:cNvPr>
            <xdr:cNvSpPr/>
          </xdr:nvSpPr>
          <xdr:spPr>
            <a:xfrm>
              <a:off x="37814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486" name="CaixaDeTexto 17485">
              <a:extLst>
                <a:ext uri="{FF2B5EF4-FFF2-40B4-BE49-F238E27FC236}">
                  <a16:creationId xmlns:a16="http://schemas.microsoft.com/office/drawing/2014/main" id="{00000000-0008-0000-0400-00004E440000}"/>
                </a:ext>
              </a:extLst>
            </xdr:cNvPr>
            <xdr:cNvSpPr txBox="1"/>
          </xdr:nvSpPr>
          <xdr:spPr>
            <a:xfrm>
              <a:off x="37909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7481" name="Agrupar 17480">
            <a:hlinkClick xmlns:r="http://schemas.openxmlformats.org/officeDocument/2006/relationships" r:id="rId15"/>
            <a:extLst>
              <a:ext uri="{FF2B5EF4-FFF2-40B4-BE49-F238E27FC236}">
                <a16:creationId xmlns:a16="http://schemas.microsoft.com/office/drawing/2014/main" id="{00000000-0008-0000-0400-000049440000}"/>
              </a:ext>
            </a:extLst>
          </xdr:cNvPr>
          <xdr:cNvGrpSpPr/>
        </xdr:nvGrpSpPr>
        <xdr:grpSpPr>
          <a:xfrm>
            <a:off x="4667250" y="128588"/>
            <a:ext cx="790575" cy="238125"/>
            <a:chOff x="4667250" y="128588"/>
            <a:chExt cx="790575" cy="238125"/>
          </a:xfrm>
        </xdr:grpSpPr>
        <xdr:sp macro="" textlink="">
          <xdr:nvSpPr>
            <xdr:cNvPr id="17483" name="Retângulo: Cantos Arredondados 17482">
              <a:extLst>
                <a:ext uri="{FF2B5EF4-FFF2-40B4-BE49-F238E27FC236}">
                  <a16:creationId xmlns:a16="http://schemas.microsoft.com/office/drawing/2014/main" id="{00000000-0008-0000-0400-00004B440000}"/>
                </a:ext>
              </a:extLst>
            </xdr:cNvPr>
            <xdr:cNvSpPr/>
          </xdr:nvSpPr>
          <xdr:spPr>
            <a:xfrm>
              <a:off x="46672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484" name="CaixaDeTexto 17483">
              <a:extLst>
                <a:ext uri="{FF2B5EF4-FFF2-40B4-BE49-F238E27FC236}">
                  <a16:creationId xmlns:a16="http://schemas.microsoft.com/office/drawing/2014/main" id="{00000000-0008-0000-0400-00004C440000}"/>
                </a:ext>
              </a:extLst>
            </xdr:cNvPr>
            <xdr:cNvSpPr txBox="1"/>
          </xdr:nvSpPr>
          <xdr:spPr>
            <a:xfrm>
              <a:off x="46767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17482" name="CaixaDeTexto 17481">
            <a:extLst>
              <a:ext uri="{FF2B5EF4-FFF2-40B4-BE49-F238E27FC236}">
                <a16:creationId xmlns:a16="http://schemas.microsoft.com/office/drawing/2014/main" id="{00000000-0008-0000-0400-00004A440000}"/>
              </a:ext>
            </a:extLst>
          </xdr:cNvPr>
          <xdr:cNvSpPr txBox="1"/>
        </xdr:nvSpPr>
        <xdr:spPr>
          <a:xfrm>
            <a:off x="4200526" y="419100"/>
            <a:ext cx="864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DASHBOARDS</a:t>
            </a:r>
          </a:p>
        </xdr:txBody>
      </xdr:sp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1</xdr:col>
      <xdr:colOff>495300</xdr:colOff>
      <xdr:row>2</xdr:row>
      <xdr:rowOff>142875</xdr:rowOff>
    </xdr:to>
    <xdr:sp macro="" textlink="">
      <xdr:nvSpPr>
        <xdr:cNvPr id="15" name="CaixaDeTexto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 txBox="1"/>
      </xdr:nvSpPr>
      <xdr:spPr>
        <a:xfrm>
          <a:off x="0" y="0"/>
          <a:ext cx="1104900" cy="561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200" b="0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DASHBOARD</a:t>
          </a:r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 </a:t>
          </a:r>
          <a:b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</a:br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Veículos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27</xdr:row>
      <xdr:rowOff>0</xdr:rowOff>
    </xdr:from>
    <xdr:to>
      <xdr:col>18</xdr:col>
      <xdr:colOff>273534</xdr:colOff>
      <xdr:row>33</xdr:row>
      <xdr:rowOff>180975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161925</xdr:rowOff>
    </xdr:from>
    <xdr:to>
      <xdr:col>2</xdr:col>
      <xdr:colOff>628650</xdr:colOff>
      <xdr:row>2</xdr:row>
      <xdr:rowOff>47625</xdr:rowOff>
    </xdr:to>
    <xdr:sp macro="" textlink="">
      <xdr:nvSpPr>
        <xdr:cNvPr id="24" name="CaixaDeTexto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/>
      </xdr:nvSpPr>
      <xdr:spPr>
        <a:xfrm>
          <a:off x="0" y="161925"/>
          <a:ext cx="1076325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Veículos</a:t>
          </a:r>
        </a:p>
      </xdr:txBody>
    </xdr:sp>
    <xdr:clientData/>
  </xdr:twoCellAnchor>
  <xdr:twoCellAnchor editAs="absolute">
    <xdr:from>
      <xdr:col>0</xdr:col>
      <xdr:colOff>9524</xdr:colOff>
      <xdr:row>2</xdr:row>
      <xdr:rowOff>200025</xdr:rowOff>
    </xdr:from>
    <xdr:to>
      <xdr:col>2</xdr:col>
      <xdr:colOff>281849</xdr:colOff>
      <xdr:row>2</xdr:row>
      <xdr:rowOff>200025</xdr:rowOff>
    </xdr:to>
    <xdr:cxnSp macro="">
      <xdr:nvCxnSpPr>
        <xdr:cNvPr id="25" name="Conector reto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>
          <a:off x="9524" y="619125"/>
          <a:ext cx="720000" cy="0"/>
        </a:xfrm>
        <a:prstGeom prst="line">
          <a:avLst/>
        </a:prstGeom>
        <a:ln w="19050">
          <a:solidFill>
            <a:srgbClr val="41C77E"/>
          </a:solidFill>
        </a:ln>
        <a:effectLst>
          <a:glow rad="76200">
            <a:srgbClr val="41C77E">
              <a:alpha val="37000"/>
            </a:srgbClr>
          </a:glo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2</xdr:col>
      <xdr:colOff>657226</xdr:colOff>
      <xdr:row>0</xdr:row>
      <xdr:rowOff>190500</xdr:rowOff>
    </xdr:from>
    <xdr:to>
      <xdr:col>3</xdr:col>
      <xdr:colOff>219075</xdr:colOff>
      <xdr:row>2</xdr:row>
      <xdr:rowOff>33338</xdr:rowOff>
    </xdr:to>
    <xdr:grpSp>
      <xdr:nvGrpSpPr>
        <xdr:cNvPr id="57" name="Agrupa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GrpSpPr/>
      </xdr:nvGrpSpPr>
      <xdr:grpSpPr>
        <a:xfrm>
          <a:off x="1104901" y="190500"/>
          <a:ext cx="504824" cy="261938"/>
          <a:chOff x="1457326" y="142875"/>
          <a:chExt cx="504824" cy="261938"/>
        </a:xfrm>
      </xdr:grpSpPr>
      <xdr:sp macro="" textlink="">
        <xdr:nvSpPr>
          <xdr:cNvPr id="75" name="Retângulo: Cantos Arredondados 74">
            <a:extLst>
              <a:ext uri="{FF2B5EF4-FFF2-40B4-BE49-F238E27FC236}">
                <a16:creationId xmlns:a16="http://schemas.microsoft.com/office/drawing/2014/main" id="{00000000-0008-0000-0500-00004B000000}"/>
              </a:ext>
            </a:extLst>
          </xdr:cNvPr>
          <xdr:cNvSpPr/>
        </xdr:nvSpPr>
        <xdr:spPr>
          <a:xfrm>
            <a:off x="1457326" y="142875"/>
            <a:ext cx="504824" cy="247650"/>
          </a:xfrm>
          <a:prstGeom prst="roundRect">
            <a:avLst/>
          </a:prstGeom>
          <a:solidFill>
            <a:srgbClr val="242B44">
              <a:alpha val="2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6" name="CaixaDeTexto 7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500-00004C000000}"/>
              </a:ext>
            </a:extLst>
          </xdr:cNvPr>
          <xdr:cNvSpPr txBox="1"/>
        </xdr:nvSpPr>
        <xdr:spPr>
          <a:xfrm>
            <a:off x="1476375" y="166688"/>
            <a:ext cx="4667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DD692"/>
                </a:solidFill>
              </a:rPr>
              <a:t>INÍCIO</a:t>
            </a:r>
          </a:p>
        </xdr:txBody>
      </xdr:sp>
    </xdr:grpSp>
    <xdr:clientData/>
  </xdr:twoCellAnchor>
  <xdr:twoCellAnchor editAs="absolute">
    <xdr:from>
      <xdr:col>7</xdr:col>
      <xdr:colOff>904875</xdr:colOff>
      <xdr:row>0</xdr:row>
      <xdr:rowOff>190500</xdr:rowOff>
    </xdr:from>
    <xdr:to>
      <xdr:col>8</xdr:col>
      <xdr:colOff>76200</xdr:colOff>
      <xdr:row>2</xdr:row>
      <xdr:rowOff>33338</xdr:rowOff>
    </xdr:to>
    <xdr:grpSp>
      <xdr:nvGrpSpPr>
        <xdr:cNvPr id="45" name="Agrupar 4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GrpSpPr/>
      </xdr:nvGrpSpPr>
      <xdr:grpSpPr>
        <a:xfrm>
          <a:off x="9305925" y="190500"/>
          <a:ext cx="1171575" cy="261938"/>
          <a:chOff x="3000375" y="123825"/>
          <a:chExt cx="1171575" cy="261938"/>
        </a:xfrm>
      </xdr:grpSpPr>
      <xdr:sp macro="" textlink="">
        <xdr:nvSpPr>
          <xdr:cNvPr id="15" name="Retângulo: Cantos Arredondados 14">
            <a:extLst>
              <a:ext uri="{FF2B5EF4-FFF2-40B4-BE49-F238E27FC236}">
                <a16:creationId xmlns:a16="http://schemas.microsoft.com/office/drawing/2014/main" id="{00000000-0008-0000-0500-00000F00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6" name="CaixaDeTexto 15">
            <a:extLst>
              <a:ext uri="{FF2B5EF4-FFF2-40B4-BE49-F238E27FC236}">
                <a16:creationId xmlns:a16="http://schemas.microsoft.com/office/drawing/2014/main" id="{00000000-0008-0000-0500-00001000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18" name="Imagem 17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500-000012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 editAs="absolute">
    <xdr:from>
      <xdr:col>7</xdr:col>
      <xdr:colOff>276224</xdr:colOff>
      <xdr:row>0</xdr:row>
      <xdr:rowOff>190500</xdr:rowOff>
    </xdr:from>
    <xdr:to>
      <xdr:col>7</xdr:col>
      <xdr:colOff>790574</xdr:colOff>
      <xdr:row>2</xdr:row>
      <xdr:rowOff>19050</xdr:rowOff>
    </xdr:to>
    <xdr:grpSp>
      <xdr:nvGrpSpPr>
        <xdr:cNvPr id="2" name="Agrupar 1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pSpPr/>
      </xdr:nvGrpSpPr>
      <xdr:grpSpPr>
        <a:xfrm>
          <a:off x="8677274" y="190500"/>
          <a:ext cx="514350" cy="247650"/>
          <a:chOff x="8896350" y="3105150"/>
          <a:chExt cx="514350" cy="247650"/>
        </a:xfrm>
      </xdr:grpSpPr>
      <xdr:sp macro="" textlink="">
        <xdr:nvSpPr>
          <xdr:cNvPr id="20" name="Retângulo: Cantos Arredondados 19">
            <a:extLst>
              <a:ext uri="{FF2B5EF4-FFF2-40B4-BE49-F238E27FC236}">
                <a16:creationId xmlns:a16="http://schemas.microsoft.com/office/drawing/2014/main" id="{00000000-0008-0000-0500-000014000000}"/>
              </a:ext>
            </a:extLst>
          </xdr:cNvPr>
          <xdr:cNvSpPr/>
        </xdr:nvSpPr>
        <xdr:spPr>
          <a:xfrm>
            <a:off x="8896350" y="3105150"/>
            <a:ext cx="514350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1" name="CaixaDeTexto 20">
            <a:extLst>
              <a:ext uri="{FF2B5EF4-FFF2-40B4-BE49-F238E27FC236}">
                <a16:creationId xmlns:a16="http://schemas.microsoft.com/office/drawing/2014/main" id="{00000000-0008-0000-0500-000015000000}"/>
              </a:ext>
            </a:extLst>
          </xdr:cNvPr>
          <xdr:cNvSpPr txBox="1"/>
        </xdr:nvSpPr>
        <xdr:spPr>
          <a:xfrm>
            <a:off x="8915400" y="3140175"/>
            <a:ext cx="476250" cy="184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6</xdr:col>
      <xdr:colOff>1104900</xdr:colOff>
      <xdr:row>0</xdr:row>
      <xdr:rowOff>138113</xdr:rowOff>
    </xdr:from>
    <xdr:to>
      <xdr:col>6</xdr:col>
      <xdr:colOff>3800475</xdr:colOff>
      <xdr:row>2</xdr:row>
      <xdr:rowOff>176213</xdr:rowOff>
    </xdr:to>
    <xdr:grpSp>
      <xdr:nvGrpSpPr>
        <xdr:cNvPr id="82" name="Agrupa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GrpSpPr/>
      </xdr:nvGrpSpPr>
      <xdr:grpSpPr>
        <a:xfrm>
          <a:off x="5667375" y="138113"/>
          <a:ext cx="2695575" cy="457200"/>
          <a:chOff x="5667375" y="138113"/>
          <a:chExt cx="2695575" cy="457200"/>
        </a:xfrm>
      </xdr:grpSpPr>
      <xdr:sp macro="" textlink="">
        <xdr:nvSpPr>
          <xdr:cNvPr id="58" name="Retângulo: Cantos Arredondados 57">
            <a:extLst>
              <a:ext uri="{FF2B5EF4-FFF2-40B4-BE49-F238E27FC236}">
                <a16:creationId xmlns:a16="http://schemas.microsoft.com/office/drawing/2014/main" id="{00000000-0008-0000-0500-00003A000000}"/>
              </a:ext>
            </a:extLst>
          </xdr:cNvPr>
          <xdr:cNvSpPr/>
        </xdr:nvSpPr>
        <xdr:spPr>
          <a:xfrm>
            <a:off x="5753099" y="238125"/>
            <a:ext cx="2514601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7" name="CaixaDeTexto 26">
            <a:extLst>
              <a:ext uri="{FF2B5EF4-FFF2-40B4-BE49-F238E27FC236}">
                <a16:creationId xmlns:a16="http://schemas.microsoft.com/office/drawing/2014/main" id="{00000000-0008-0000-0500-00001B000000}"/>
              </a:ext>
            </a:extLst>
          </xdr:cNvPr>
          <xdr:cNvSpPr txBox="1"/>
        </xdr:nvSpPr>
        <xdr:spPr>
          <a:xfrm>
            <a:off x="6572249" y="433387"/>
            <a:ext cx="733426" cy="161926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800" b="1">
                <a:solidFill>
                  <a:srgbClr val="FFC000"/>
                </a:solidFill>
              </a:rPr>
              <a:t>CADASTROS</a:t>
            </a:r>
          </a:p>
        </xdr:txBody>
      </xdr:sp>
      <xdr:grpSp>
        <xdr:nvGrpSpPr>
          <xdr:cNvPr id="30" name="Agrupar 29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500-00001E000000}"/>
              </a:ext>
            </a:extLst>
          </xdr:cNvPr>
          <xdr:cNvGrpSpPr/>
        </xdr:nvGrpSpPr>
        <xdr:grpSpPr>
          <a:xfrm>
            <a:off x="5667375" y="138113"/>
            <a:ext cx="685800" cy="242887"/>
            <a:chOff x="6324600" y="161925"/>
            <a:chExt cx="685800" cy="242887"/>
          </a:xfrm>
        </xdr:grpSpPr>
        <xdr:sp macro="" textlink="">
          <xdr:nvSpPr>
            <xdr:cNvPr id="22" name="Retângulo: Cantos Arredondados 21">
              <a:extLst>
                <a:ext uri="{FF2B5EF4-FFF2-40B4-BE49-F238E27FC236}">
                  <a16:creationId xmlns:a16="http://schemas.microsoft.com/office/drawing/2014/main" id="{00000000-0008-0000-0500-000016000000}"/>
                </a:ext>
              </a:extLst>
            </xdr:cNvPr>
            <xdr:cNvSpPr/>
          </xdr:nvSpPr>
          <xdr:spPr>
            <a:xfrm>
              <a:off x="6324600" y="161925"/>
              <a:ext cx="685800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3" name="CaixaDeTexto 22">
              <a:extLst>
                <a:ext uri="{FF2B5EF4-FFF2-40B4-BE49-F238E27FC236}">
                  <a16:creationId xmlns:a16="http://schemas.microsoft.com/office/drawing/2014/main" id="{00000000-0008-0000-0500-000017000000}"/>
                </a:ext>
              </a:extLst>
            </xdr:cNvPr>
            <xdr:cNvSpPr txBox="1"/>
          </xdr:nvSpPr>
          <xdr:spPr>
            <a:xfrm>
              <a:off x="6353707" y="192188"/>
              <a:ext cx="648000" cy="2126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1" name="Agrupar 30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500-00001F000000}"/>
              </a:ext>
            </a:extLst>
          </xdr:cNvPr>
          <xdr:cNvGrpSpPr/>
        </xdr:nvGrpSpPr>
        <xdr:grpSpPr>
          <a:xfrm>
            <a:off x="6448424" y="138113"/>
            <a:ext cx="790575" cy="238125"/>
            <a:chOff x="6324599" y="161925"/>
            <a:chExt cx="790575" cy="238125"/>
          </a:xfrm>
        </xdr:grpSpPr>
        <xdr:sp macro="" textlink="">
          <xdr:nvSpPr>
            <xdr:cNvPr id="32" name="Retângulo: Cantos Arredondados 31">
              <a:extLst>
                <a:ext uri="{FF2B5EF4-FFF2-40B4-BE49-F238E27FC236}">
                  <a16:creationId xmlns:a16="http://schemas.microsoft.com/office/drawing/2014/main" id="{00000000-0008-0000-0500-000020000000}"/>
                </a:ext>
              </a:extLst>
            </xdr:cNvPr>
            <xdr:cNvSpPr/>
          </xdr:nvSpPr>
          <xdr:spPr>
            <a:xfrm>
              <a:off x="6324599" y="161925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3" name="CaixaDeTexto 32">
              <a:extLst>
                <a:ext uri="{FF2B5EF4-FFF2-40B4-BE49-F238E27FC236}">
                  <a16:creationId xmlns:a16="http://schemas.microsoft.com/office/drawing/2014/main" id="{00000000-0008-0000-0500-000021000000}"/>
                </a:ext>
              </a:extLst>
            </xdr:cNvPr>
            <xdr:cNvSpPr txBox="1"/>
          </xdr:nvSpPr>
          <xdr:spPr>
            <a:xfrm>
              <a:off x="6334124" y="187425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MOTORISTAS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4" name="Agrupar 33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500-000022000000}"/>
              </a:ext>
            </a:extLst>
          </xdr:cNvPr>
          <xdr:cNvGrpSpPr/>
        </xdr:nvGrpSpPr>
        <xdr:grpSpPr>
          <a:xfrm>
            <a:off x="7315199" y="142875"/>
            <a:ext cx="1047751" cy="247650"/>
            <a:chOff x="6315074" y="171450"/>
            <a:chExt cx="1047751" cy="247650"/>
          </a:xfrm>
        </xdr:grpSpPr>
        <xdr:sp macro="" textlink="">
          <xdr:nvSpPr>
            <xdr:cNvPr id="35" name="Retângulo: Cantos Arredondados 34">
              <a:extLst>
                <a:ext uri="{FF2B5EF4-FFF2-40B4-BE49-F238E27FC236}">
                  <a16:creationId xmlns:a16="http://schemas.microsoft.com/office/drawing/2014/main" id="{00000000-0008-0000-0500-000023000000}"/>
                </a:ext>
              </a:extLst>
            </xdr:cNvPr>
            <xdr:cNvSpPr/>
          </xdr:nvSpPr>
          <xdr:spPr>
            <a:xfrm>
              <a:off x="6324600" y="171450"/>
              <a:ext cx="1019176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6" name="CaixaDeTexto 35">
              <a:extLst>
                <a:ext uri="{FF2B5EF4-FFF2-40B4-BE49-F238E27FC236}">
                  <a16:creationId xmlns:a16="http://schemas.microsoft.com/office/drawing/2014/main" id="{00000000-0008-0000-0500-000024000000}"/>
                </a:ext>
              </a:extLst>
            </xdr:cNvPr>
            <xdr:cNvSpPr txBox="1"/>
          </xdr:nvSpPr>
          <xdr:spPr>
            <a:xfrm>
              <a:off x="6315074" y="177900"/>
              <a:ext cx="1047751" cy="241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CADASTROS GERAIS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 editAs="absolute">
    <xdr:from>
      <xdr:col>3</xdr:col>
      <xdr:colOff>523875</xdr:colOff>
      <xdr:row>0</xdr:row>
      <xdr:rowOff>128588</xdr:rowOff>
    </xdr:from>
    <xdr:to>
      <xdr:col>5</xdr:col>
      <xdr:colOff>66675</xdr:colOff>
      <xdr:row>2</xdr:row>
      <xdr:rowOff>161925</xdr:rowOff>
    </xdr:to>
    <xdr:grpSp>
      <xdr:nvGrpSpPr>
        <xdr:cNvPr id="84" name="Agrupa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GrpSpPr/>
      </xdr:nvGrpSpPr>
      <xdr:grpSpPr>
        <a:xfrm>
          <a:off x="1914525" y="128588"/>
          <a:ext cx="1676400" cy="452437"/>
          <a:chOff x="1914525" y="128588"/>
          <a:chExt cx="1676400" cy="452437"/>
        </a:xfrm>
      </xdr:grpSpPr>
      <xdr:sp macro="" textlink="">
        <xdr:nvSpPr>
          <xdr:cNvPr id="60" name="Retângulo: Cantos Arredondados 59">
            <a:extLst>
              <a:ext uri="{FF2B5EF4-FFF2-40B4-BE49-F238E27FC236}">
                <a16:creationId xmlns:a16="http://schemas.microsoft.com/office/drawing/2014/main" id="{00000000-0008-0000-0500-00003C000000}"/>
              </a:ext>
            </a:extLst>
          </xdr:cNvPr>
          <xdr:cNvSpPr/>
        </xdr:nvSpPr>
        <xdr:spPr>
          <a:xfrm>
            <a:off x="2000250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72" name="Agrupar 7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500-000048000000}"/>
              </a:ext>
            </a:extLst>
          </xdr:cNvPr>
          <xdr:cNvGrpSpPr/>
        </xdr:nvGrpSpPr>
        <xdr:grpSpPr>
          <a:xfrm>
            <a:off x="1914525" y="128588"/>
            <a:ext cx="790575" cy="238125"/>
            <a:chOff x="1914525" y="128588"/>
            <a:chExt cx="790575" cy="238125"/>
          </a:xfrm>
        </xdr:grpSpPr>
        <xdr:sp macro="" textlink="">
          <xdr:nvSpPr>
            <xdr:cNvPr id="39" name="Retângulo: Cantos Arredondados 38">
              <a:extLst>
                <a:ext uri="{FF2B5EF4-FFF2-40B4-BE49-F238E27FC236}">
                  <a16:creationId xmlns:a16="http://schemas.microsoft.com/office/drawing/2014/main" id="{00000000-0008-0000-0500-000027000000}"/>
                </a:ext>
              </a:extLst>
            </xdr:cNvPr>
            <xdr:cNvSpPr/>
          </xdr:nvSpPr>
          <xdr:spPr>
            <a:xfrm>
              <a:off x="19145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40" name="CaixaDeTexto 39">
              <a:extLst>
                <a:ext uri="{FF2B5EF4-FFF2-40B4-BE49-F238E27FC236}">
                  <a16:creationId xmlns:a16="http://schemas.microsoft.com/office/drawing/2014/main" id="{00000000-0008-0000-0500-000028000000}"/>
                </a:ext>
              </a:extLst>
            </xdr:cNvPr>
            <xdr:cNvSpPr txBox="1"/>
          </xdr:nvSpPr>
          <xdr:spPr>
            <a:xfrm>
              <a:off x="19240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73" name="Agrupar 72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500-000049000000}"/>
              </a:ext>
            </a:extLst>
          </xdr:cNvPr>
          <xdr:cNvGrpSpPr/>
        </xdr:nvGrpSpPr>
        <xdr:grpSpPr>
          <a:xfrm>
            <a:off x="2800350" y="128588"/>
            <a:ext cx="790575" cy="238125"/>
            <a:chOff x="2800350" y="128588"/>
            <a:chExt cx="790575" cy="238125"/>
          </a:xfrm>
        </xdr:grpSpPr>
        <xdr:sp macro="" textlink="">
          <xdr:nvSpPr>
            <xdr:cNvPr id="42" name="Retângulo: Cantos Arredondados 41">
              <a:extLst>
                <a:ext uri="{FF2B5EF4-FFF2-40B4-BE49-F238E27FC236}">
                  <a16:creationId xmlns:a16="http://schemas.microsoft.com/office/drawing/2014/main" id="{00000000-0008-0000-0500-00002A000000}"/>
                </a:ext>
              </a:extLst>
            </xdr:cNvPr>
            <xdr:cNvSpPr/>
          </xdr:nvSpPr>
          <xdr:spPr>
            <a:xfrm>
              <a:off x="28003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43" name="CaixaDeTexto 42">
              <a:extLst>
                <a:ext uri="{FF2B5EF4-FFF2-40B4-BE49-F238E27FC236}">
                  <a16:creationId xmlns:a16="http://schemas.microsoft.com/office/drawing/2014/main" id="{00000000-0008-0000-0500-00002B000000}"/>
                </a:ext>
              </a:extLst>
            </xdr:cNvPr>
            <xdr:cNvSpPr txBox="1"/>
          </xdr:nvSpPr>
          <xdr:spPr>
            <a:xfrm>
              <a:off x="28098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ROTAS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61" name="CaixaDeTexto 60">
            <a:extLst>
              <a:ext uri="{FF2B5EF4-FFF2-40B4-BE49-F238E27FC236}">
                <a16:creationId xmlns:a16="http://schemas.microsoft.com/office/drawing/2014/main" id="{00000000-0008-0000-0500-00003D000000}"/>
              </a:ext>
            </a:extLst>
          </xdr:cNvPr>
          <xdr:cNvSpPr txBox="1"/>
        </xdr:nvSpPr>
        <xdr:spPr>
          <a:xfrm>
            <a:off x="2314576" y="428625"/>
            <a:ext cx="936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LANÇAMENTOS</a:t>
            </a:r>
          </a:p>
        </xdr:txBody>
      </xdr:sp>
    </xdr:grpSp>
    <xdr:clientData/>
  </xdr:twoCellAnchor>
  <xdr:twoCellAnchor editAs="absolute">
    <xdr:from>
      <xdr:col>5</xdr:col>
      <xdr:colOff>257175</xdr:colOff>
      <xdr:row>0</xdr:row>
      <xdr:rowOff>128588</xdr:rowOff>
    </xdr:from>
    <xdr:to>
      <xdr:col>6</xdr:col>
      <xdr:colOff>895350</xdr:colOff>
      <xdr:row>2</xdr:row>
      <xdr:rowOff>152400</xdr:rowOff>
    </xdr:to>
    <xdr:grpSp>
      <xdr:nvGrpSpPr>
        <xdr:cNvPr id="83" name="Agrupa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GrpSpPr/>
      </xdr:nvGrpSpPr>
      <xdr:grpSpPr>
        <a:xfrm>
          <a:off x="3781425" y="128588"/>
          <a:ext cx="1676400" cy="442912"/>
          <a:chOff x="3781425" y="128588"/>
          <a:chExt cx="1676400" cy="442912"/>
        </a:xfrm>
      </xdr:grpSpPr>
      <xdr:sp macro="" textlink="">
        <xdr:nvSpPr>
          <xdr:cNvPr id="65" name="Retângulo: Cantos Arredondados 64">
            <a:extLst>
              <a:ext uri="{FF2B5EF4-FFF2-40B4-BE49-F238E27FC236}">
                <a16:creationId xmlns:a16="http://schemas.microsoft.com/office/drawing/2014/main" id="{00000000-0008-0000-0500-000041000000}"/>
              </a:ext>
            </a:extLst>
          </xdr:cNvPr>
          <xdr:cNvSpPr/>
        </xdr:nvSpPr>
        <xdr:spPr>
          <a:xfrm>
            <a:off x="3838575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78" name="Agrupar 77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500-00004E000000}"/>
              </a:ext>
            </a:extLst>
          </xdr:cNvPr>
          <xdr:cNvGrpSpPr/>
        </xdr:nvGrpSpPr>
        <xdr:grpSpPr>
          <a:xfrm>
            <a:off x="3781425" y="128588"/>
            <a:ext cx="790575" cy="238125"/>
            <a:chOff x="3781425" y="128588"/>
            <a:chExt cx="790575" cy="238125"/>
          </a:xfrm>
        </xdr:grpSpPr>
        <xdr:sp macro="" textlink="">
          <xdr:nvSpPr>
            <xdr:cNvPr id="54" name="Retângulo: Cantos Arredondados 53">
              <a:extLst>
                <a:ext uri="{FF2B5EF4-FFF2-40B4-BE49-F238E27FC236}">
                  <a16:creationId xmlns:a16="http://schemas.microsoft.com/office/drawing/2014/main" id="{00000000-0008-0000-0500-000036000000}"/>
                </a:ext>
              </a:extLst>
            </xdr:cNvPr>
            <xdr:cNvSpPr/>
          </xdr:nvSpPr>
          <xdr:spPr>
            <a:xfrm>
              <a:off x="37814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55" name="CaixaDeTexto 54">
              <a:extLst>
                <a:ext uri="{FF2B5EF4-FFF2-40B4-BE49-F238E27FC236}">
                  <a16:creationId xmlns:a16="http://schemas.microsoft.com/office/drawing/2014/main" id="{00000000-0008-0000-0500-000037000000}"/>
                </a:ext>
              </a:extLst>
            </xdr:cNvPr>
            <xdr:cNvSpPr txBox="1"/>
          </xdr:nvSpPr>
          <xdr:spPr>
            <a:xfrm>
              <a:off x="37909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79" name="Agrupar 78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500-00004F000000}"/>
              </a:ext>
            </a:extLst>
          </xdr:cNvPr>
          <xdr:cNvGrpSpPr/>
        </xdr:nvGrpSpPr>
        <xdr:grpSpPr>
          <a:xfrm>
            <a:off x="4667250" y="128588"/>
            <a:ext cx="790575" cy="238125"/>
            <a:chOff x="4667250" y="128588"/>
            <a:chExt cx="790575" cy="238125"/>
          </a:xfrm>
        </xdr:grpSpPr>
        <xdr:sp macro="" textlink="">
          <xdr:nvSpPr>
            <xdr:cNvPr id="52" name="Retângulo: Cantos Arredondados 51">
              <a:extLst>
                <a:ext uri="{FF2B5EF4-FFF2-40B4-BE49-F238E27FC236}">
                  <a16:creationId xmlns:a16="http://schemas.microsoft.com/office/drawing/2014/main" id="{00000000-0008-0000-0500-000034000000}"/>
                </a:ext>
              </a:extLst>
            </xdr:cNvPr>
            <xdr:cNvSpPr/>
          </xdr:nvSpPr>
          <xdr:spPr>
            <a:xfrm>
              <a:off x="46672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56" name="CaixaDeTexto 55">
              <a:extLst>
                <a:ext uri="{FF2B5EF4-FFF2-40B4-BE49-F238E27FC236}">
                  <a16:creationId xmlns:a16="http://schemas.microsoft.com/office/drawing/2014/main" id="{00000000-0008-0000-0500-000038000000}"/>
                </a:ext>
              </a:extLst>
            </xdr:cNvPr>
            <xdr:cNvSpPr txBox="1"/>
          </xdr:nvSpPr>
          <xdr:spPr>
            <a:xfrm>
              <a:off x="46767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66" name="CaixaDeTexto 65">
            <a:extLst>
              <a:ext uri="{FF2B5EF4-FFF2-40B4-BE49-F238E27FC236}">
                <a16:creationId xmlns:a16="http://schemas.microsoft.com/office/drawing/2014/main" id="{00000000-0008-0000-0500-000042000000}"/>
              </a:ext>
            </a:extLst>
          </xdr:cNvPr>
          <xdr:cNvSpPr txBox="1"/>
        </xdr:nvSpPr>
        <xdr:spPr>
          <a:xfrm>
            <a:off x="4200526" y="419100"/>
            <a:ext cx="864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DASHBOARDS</a:t>
            </a:r>
          </a:p>
        </xdr:txBody>
      </xdr:sp>
    </xdr:grpSp>
    <xdr:clientData/>
  </xdr:twoCellAnchor>
  <xdr:twoCellAnchor>
    <xdr:from>
      <xdr:col>0</xdr:col>
      <xdr:colOff>142875</xdr:colOff>
      <xdr:row>10</xdr:row>
      <xdr:rowOff>0</xdr:rowOff>
    </xdr:from>
    <xdr:to>
      <xdr:col>8</xdr:col>
      <xdr:colOff>152400</xdr:colOff>
      <xdr:row>41</xdr:row>
      <xdr:rowOff>238125</xdr:rowOff>
    </xdr:to>
    <xdr:sp macro="" textlink="">
      <xdr:nvSpPr>
        <xdr:cNvPr id="3" name="Retângul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42875" y="2419350"/>
          <a:ext cx="10410825" cy="7915275"/>
        </a:xfrm>
        <a:prstGeom prst="rect">
          <a:avLst/>
        </a:prstGeom>
        <a:solidFill>
          <a:srgbClr val="242B4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228600</xdr:colOff>
      <xdr:row>10</xdr:row>
      <xdr:rowOff>76200</xdr:rowOff>
    </xdr:from>
    <xdr:to>
      <xdr:col>6</xdr:col>
      <xdr:colOff>38100</xdr:colOff>
      <xdr:row>11</xdr:row>
      <xdr:rowOff>228600</xdr:rowOff>
    </xdr:to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381000" y="2495550"/>
          <a:ext cx="4219575" cy="4000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pt-BR" sz="1200" b="1">
              <a:solidFill>
                <a:srgbClr val="FFC000"/>
              </a:solidFill>
            </a:rPr>
            <a:t>Por que estou conseguindo</a:t>
          </a:r>
          <a:r>
            <a:rPr lang="pt-BR" sz="1200" b="1" baseline="0">
              <a:solidFill>
                <a:srgbClr val="FFC000"/>
              </a:solidFill>
            </a:rPr>
            <a:t> lançar apenas 5 veículos?</a:t>
          </a:r>
          <a:endParaRPr lang="pt-BR" sz="1200" b="1">
            <a:solidFill>
              <a:srgbClr val="FFC000"/>
            </a:solidFill>
          </a:endParaRPr>
        </a:p>
      </xdr:txBody>
    </xdr:sp>
    <xdr:clientData/>
  </xdr:twoCellAnchor>
  <xdr:twoCellAnchor>
    <xdr:from>
      <xdr:col>5</xdr:col>
      <xdr:colOff>400049</xdr:colOff>
      <xdr:row>10</xdr:row>
      <xdr:rowOff>157162</xdr:rowOff>
    </xdr:from>
    <xdr:to>
      <xdr:col>6</xdr:col>
      <xdr:colOff>666751</xdr:colOff>
      <xdr:row>11</xdr:row>
      <xdr:rowOff>157162</xdr:rowOff>
    </xdr:to>
    <xdr:grpSp>
      <xdr:nvGrpSpPr>
        <xdr:cNvPr id="7" name="Agrupar 6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pSpPr/>
      </xdr:nvGrpSpPr>
      <xdr:grpSpPr>
        <a:xfrm>
          <a:off x="3924299" y="2576512"/>
          <a:ext cx="1304927" cy="247650"/>
          <a:chOff x="4991098" y="2776537"/>
          <a:chExt cx="1304927" cy="247650"/>
        </a:xfrm>
      </xdr:grpSpPr>
      <xdr:sp macro="" textlink="">
        <xdr:nvSpPr>
          <xdr:cNvPr id="8" name="Retângulo: Cantos Arredondados 7">
            <a:extLst>
              <a:ext uri="{FF2B5EF4-FFF2-40B4-BE49-F238E27FC236}">
                <a16:creationId xmlns:a16="http://schemas.microsoft.com/office/drawing/2014/main" id="{00000000-0008-0000-0500-000008000000}"/>
              </a:ext>
            </a:extLst>
          </xdr:cNvPr>
          <xdr:cNvSpPr/>
        </xdr:nvSpPr>
        <xdr:spPr>
          <a:xfrm>
            <a:off x="5029197" y="2776537"/>
            <a:ext cx="1228728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9" name="CaixaDeTexto 8">
            <a:extLst>
              <a:ext uri="{FF2B5EF4-FFF2-40B4-BE49-F238E27FC236}">
                <a16:creationId xmlns:a16="http://schemas.microsoft.com/office/drawing/2014/main" id="{00000000-0008-0000-0500-000009000000}"/>
              </a:ext>
            </a:extLst>
          </xdr:cNvPr>
          <xdr:cNvSpPr txBox="1"/>
        </xdr:nvSpPr>
        <xdr:spPr>
          <a:xfrm>
            <a:off x="4991098" y="2811562"/>
            <a:ext cx="1304927" cy="1983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ACESSAR ABA 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27</xdr:row>
      <xdr:rowOff>0</xdr:rowOff>
    </xdr:from>
    <xdr:to>
      <xdr:col>18</xdr:col>
      <xdr:colOff>273534</xdr:colOff>
      <xdr:row>33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161925</xdr:rowOff>
    </xdr:from>
    <xdr:to>
      <xdr:col>2</xdr:col>
      <xdr:colOff>1581149</xdr:colOff>
      <xdr:row>2</xdr:row>
      <xdr:rowOff>47625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0" y="161925"/>
          <a:ext cx="2028824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Motoristas</a:t>
          </a:r>
        </a:p>
      </xdr:txBody>
    </xdr:sp>
    <xdr:clientData/>
  </xdr:twoCellAnchor>
  <xdr:twoCellAnchor editAs="absolute">
    <xdr:from>
      <xdr:col>0</xdr:col>
      <xdr:colOff>9524</xdr:colOff>
      <xdr:row>2</xdr:row>
      <xdr:rowOff>200025</xdr:rowOff>
    </xdr:from>
    <xdr:to>
      <xdr:col>2</xdr:col>
      <xdr:colOff>461849</xdr:colOff>
      <xdr:row>2</xdr:row>
      <xdr:rowOff>200025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>
          <a:off x="9524" y="619125"/>
          <a:ext cx="900000" cy="0"/>
        </a:xfrm>
        <a:prstGeom prst="line">
          <a:avLst/>
        </a:prstGeom>
        <a:ln w="19050">
          <a:solidFill>
            <a:srgbClr val="41C77E"/>
          </a:solidFill>
        </a:ln>
        <a:effectLst>
          <a:glow rad="76200">
            <a:srgbClr val="41C77E">
              <a:alpha val="37000"/>
            </a:srgbClr>
          </a:glo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2</xdr:col>
      <xdr:colOff>657225</xdr:colOff>
      <xdr:row>0</xdr:row>
      <xdr:rowOff>195262</xdr:rowOff>
    </xdr:from>
    <xdr:to>
      <xdr:col>2</xdr:col>
      <xdr:colOff>1162049</xdr:colOff>
      <xdr:row>2</xdr:row>
      <xdr:rowOff>38100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pSpPr/>
      </xdr:nvGrpSpPr>
      <xdr:grpSpPr>
        <a:xfrm>
          <a:off x="1104900" y="195262"/>
          <a:ext cx="504824" cy="261938"/>
          <a:chOff x="1457326" y="142875"/>
          <a:chExt cx="504824" cy="261938"/>
        </a:xfrm>
      </xdr:grpSpPr>
      <xdr:sp macro="" textlink="">
        <xdr:nvSpPr>
          <xdr:cNvPr id="44" name="Retângulo: Cantos Arredondados 43">
            <a:extLst>
              <a:ext uri="{FF2B5EF4-FFF2-40B4-BE49-F238E27FC236}">
                <a16:creationId xmlns:a16="http://schemas.microsoft.com/office/drawing/2014/main" id="{00000000-0008-0000-0600-00002C000000}"/>
              </a:ext>
            </a:extLst>
          </xdr:cNvPr>
          <xdr:cNvSpPr/>
        </xdr:nvSpPr>
        <xdr:spPr>
          <a:xfrm>
            <a:off x="1457326" y="142875"/>
            <a:ext cx="504824" cy="247650"/>
          </a:xfrm>
          <a:prstGeom prst="roundRect">
            <a:avLst/>
          </a:prstGeom>
          <a:solidFill>
            <a:srgbClr val="242B44">
              <a:alpha val="2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5" name="CaixaDeTexto 44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600-00002D000000}"/>
              </a:ext>
            </a:extLst>
          </xdr:cNvPr>
          <xdr:cNvSpPr txBox="1"/>
        </xdr:nvSpPr>
        <xdr:spPr>
          <a:xfrm>
            <a:off x="1476375" y="166688"/>
            <a:ext cx="4667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DD692"/>
                </a:solidFill>
              </a:rPr>
              <a:t>INÍCIO</a:t>
            </a:r>
          </a:p>
        </xdr:txBody>
      </xdr:sp>
    </xdr:grpSp>
    <xdr:clientData/>
  </xdr:twoCellAnchor>
  <xdr:twoCellAnchor editAs="absolute">
    <xdr:from>
      <xdr:col>6</xdr:col>
      <xdr:colOff>2933699</xdr:colOff>
      <xdr:row>0</xdr:row>
      <xdr:rowOff>195262</xdr:rowOff>
    </xdr:from>
    <xdr:to>
      <xdr:col>7</xdr:col>
      <xdr:colOff>685799</xdr:colOff>
      <xdr:row>2</xdr:row>
      <xdr:rowOff>38100</xdr:rowOff>
    </xdr:to>
    <xdr:grpSp>
      <xdr:nvGrpSpPr>
        <xdr:cNvPr id="7" name="Agrupar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pSpPr/>
      </xdr:nvGrpSpPr>
      <xdr:grpSpPr>
        <a:xfrm>
          <a:off x="9305924" y="195262"/>
          <a:ext cx="1171575" cy="261938"/>
          <a:chOff x="3000375" y="123825"/>
          <a:chExt cx="1171575" cy="261938"/>
        </a:xfrm>
      </xdr:grpSpPr>
      <xdr:sp macro="" textlink="">
        <xdr:nvSpPr>
          <xdr:cNvPr id="41" name="Retângulo: Cantos Arredondados 40">
            <a:extLst>
              <a:ext uri="{FF2B5EF4-FFF2-40B4-BE49-F238E27FC236}">
                <a16:creationId xmlns:a16="http://schemas.microsoft.com/office/drawing/2014/main" id="{00000000-0008-0000-0600-00002900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2" name="CaixaDeTexto 41">
            <a:extLst>
              <a:ext uri="{FF2B5EF4-FFF2-40B4-BE49-F238E27FC236}">
                <a16:creationId xmlns:a16="http://schemas.microsoft.com/office/drawing/2014/main" id="{00000000-0008-0000-0600-00002A00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43" name="Imagem 42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600-00002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 editAs="absolute">
    <xdr:from>
      <xdr:col>6</xdr:col>
      <xdr:colOff>2305048</xdr:colOff>
      <xdr:row>0</xdr:row>
      <xdr:rowOff>195262</xdr:rowOff>
    </xdr:from>
    <xdr:to>
      <xdr:col>6</xdr:col>
      <xdr:colOff>2819398</xdr:colOff>
      <xdr:row>2</xdr:row>
      <xdr:rowOff>23812</xdr:rowOff>
    </xdr:to>
    <xdr:grpSp>
      <xdr:nvGrpSpPr>
        <xdr:cNvPr id="8" name="Agrupar 7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pSpPr/>
      </xdr:nvGrpSpPr>
      <xdr:grpSpPr>
        <a:xfrm>
          <a:off x="8677273" y="195262"/>
          <a:ext cx="514350" cy="247650"/>
          <a:chOff x="8896350" y="3105150"/>
          <a:chExt cx="514350" cy="247650"/>
        </a:xfrm>
      </xdr:grpSpPr>
      <xdr:sp macro="" textlink="">
        <xdr:nvSpPr>
          <xdr:cNvPr id="39" name="Retângulo: Cantos Arredondados 38">
            <a:extLst>
              <a:ext uri="{FF2B5EF4-FFF2-40B4-BE49-F238E27FC236}">
                <a16:creationId xmlns:a16="http://schemas.microsoft.com/office/drawing/2014/main" id="{00000000-0008-0000-0600-000027000000}"/>
              </a:ext>
            </a:extLst>
          </xdr:cNvPr>
          <xdr:cNvSpPr/>
        </xdr:nvSpPr>
        <xdr:spPr>
          <a:xfrm>
            <a:off x="8896350" y="3105150"/>
            <a:ext cx="514350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40" name="CaixaDeTexto 39">
            <a:extLst>
              <a:ext uri="{FF2B5EF4-FFF2-40B4-BE49-F238E27FC236}">
                <a16:creationId xmlns:a16="http://schemas.microsoft.com/office/drawing/2014/main" id="{00000000-0008-0000-0600-000028000000}"/>
              </a:ext>
            </a:extLst>
          </xdr:cNvPr>
          <xdr:cNvSpPr txBox="1"/>
        </xdr:nvSpPr>
        <xdr:spPr>
          <a:xfrm>
            <a:off x="8915400" y="3140175"/>
            <a:ext cx="476250" cy="184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5</xdr:col>
      <xdr:colOff>428624</xdr:colOff>
      <xdr:row>0</xdr:row>
      <xdr:rowOff>142875</xdr:rowOff>
    </xdr:from>
    <xdr:to>
      <xdr:col>6</xdr:col>
      <xdr:colOff>1990724</xdr:colOff>
      <xdr:row>2</xdr:row>
      <xdr:rowOff>180975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pSpPr/>
      </xdr:nvGrpSpPr>
      <xdr:grpSpPr>
        <a:xfrm>
          <a:off x="5667374" y="142875"/>
          <a:ext cx="2695575" cy="457200"/>
          <a:chOff x="5667375" y="138113"/>
          <a:chExt cx="2695575" cy="457200"/>
        </a:xfrm>
      </xdr:grpSpPr>
      <xdr:sp macro="" textlink="">
        <xdr:nvSpPr>
          <xdr:cNvPr id="28" name="Retângulo: Cantos Arredondados 27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SpPr/>
        </xdr:nvSpPr>
        <xdr:spPr>
          <a:xfrm>
            <a:off x="5753099" y="238125"/>
            <a:ext cx="2514601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29" name="CaixaDeTexto 28">
            <a:extLst>
              <a:ext uri="{FF2B5EF4-FFF2-40B4-BE49-F238E27FC236}">
                <a16:creationId xmlns:a16="http://schemas.microsoft.com/office/drawing/2014/main" id="{00000000-0008-0000-0600-00001D000000}"/>
              </a:ext>
            </a:extLst>
          </xdr:cNvPr>
          <xdr:cNvSpPr txBox="1"/>
        </xdr:nvSpPr>
        <xdr:spPr>
          <a:xfrm>
            <a:off x="6572249" y="433387"/>
            <a:ext cx="733426" cy="161926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800" b="1">
                <a:solidFill>
                  <a:srgbClr val="FFC000"/>
                </a:solidFill>
              </a:rPr>
              <a:t>CADASTROS</a:t>
            </a:r>
          </a:p>
        </xdr:txBody>
      </xdr:sp>
      <xdr:grpSp>
        <xdr:nvGrpSpPr>
          <xdr:cNvPr id="30" name="Agrupar 29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600-00001E000000}"/>
              </a:ext>
            </a:extLst>
          </xdr:cNvPr>
          <xdr:cNvGrpSpPr/>
        </xdr:nvGrpSpPr>
        <xdr:grpSpPr>
          <a:xfrm>
            <a:off x="5667375" y="138113"/>
            <a:ext cx="685800" cy="242887"/>
            <a:chOff x="6324600" y="161925"/>
            <a:chExt cx="685800" cy="242887"/>
          </a:xfrm>
        </xdr:grpSpPr>
        <xdr:sp macro="" textlink="">
          <xdr:nvSpPr>
            <xdr:cNvPr id="37" name="Retângulo: Cantos Arredondados 36">
              <a:extLst>
                <a:ext uri="{FF2B5EF4-FFF2-40B4-BE49-F238E27FC236}">
                  <a16:creationId xmlns:a16="http://schemas.microsoft.com/office/drawing/2014/main" id="{00000000-0008-0000-0600-000025000000}"/>
                </a:ext>
              </a:extLst>
            </xdr:cNvPr>
            <xdr:cNvSpPr/>
          </xdr:nvSpPr>
          <xdr:spPr>
            <a:xfrm>
              <a:off x="6324600" y="161925"/>
              <a:ext cx="685800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00000000-0008-0000-0600-000026000000}"/>
                </a:ext>
              </a:extLst>
            </xdr:cNvPr>
            <xdr:cNvSpPr txBox="1"/>
          </xdr:nvSpPr>
          <xdr:spPr>
            <a:xfrm>
              <a:off x="6353707" y="192188"/>
              <a:ext cx="648000" cy="2126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1" name="Agrupar 30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600-00001F000000}"/>
              </a:ext>
            </a:extLst>
          </xdr:cNvPr>
          <xdr:cNvGrpSpPr/>
        </xdr:nvGrpSpPr>
        <xdr:grpSpPr>
          <a:xfrm>
            <a:off x="6448424" y="138113"/>
            <a:ext cx="790575" cy="238125"/>
            <a:chOff x="6324599" y="161925"/>
            <a:chExt cx="790575" cy="238125"/>
          </a:xfrm>
        </xdr:grpSpPr>
        <xdr:sp macro="" textlink="">
          <xdr:nvSpPr>
            <xdr:cNvPr id="35" name="Retângulo: Cantos Arredondados 34">
              <a:extLst>
                <a:ext uri="{FF2B5EF4-FFF2-40B4-BE49-F238E27FC236}">
                  <a16:creationId xmlns:a16="http://schemas.microsoft.com/office/drawing/2014/main" id="{00000000-0008-0000-0600-000023000000}"/>
                </a:ext>
              </a:extLst>
            </xdr:cNvPr>
            <xdr:cNvSpPr/>
          </xdr:nvSpPr>
          <xdr:spPr>
            <a:xfrm>
              <a:off x="6324599" y="161925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6" name="CaixaDeTexto 35">
              <a:extLst>
                <a:ext uri="{FF2B5EF4-FFF2-40B4-BE49-F238E27FC236}">
                  <a16:creationId xmlns:a16="http://schemas.microsoft.com/office/drawing/2014/main" id="{00000000-0008-0000-0600-000024000000}"/>
                </a:ext>
              </a:extLst>
            </xdr:cNvPr>
            <xdr:cNvSpPr txBox="1"/>
          </xdr:nvSpPr>
          <xdr:spPr>
            <a:xfrm>
              <a:off x="6334124" y="187425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MOTORISTAS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32" name="Agrupar 31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600-000020000000}"/>
              </a:ext>
            </a:extLst>
          </xdr:cNvPr>
          <xdr:cNvGrpSpPr/>
        </xdr:nvGrpSpPr>
        <xdr:grpSpPr>
          <a:xfrm>
            <a:off x="7315199" y="142875"/>
            <a:ext cx="1047751" cy="247650"/>
            <a:chOff x="6315074" y="171450"/>
            <a:chExt cx="1047751" cy="247650"/>
          </a:xfrm>
        </xdr:grpSpPr>
        <xdr:sp macro="" textlink="">
          <xdr:nvSpPr>
            <xdr:cNvPr id="33" name="Retângulo: Cantos Arredondados 32">
              <a:extLst>
                <a:ext uri="{FF2B5EF4-FFF2-40B4-BE49-F238E27FC236}">
                  <a16:creationId xmlns:a16="http://schemas.microsoft.com/office/drawing/2014/main" id="{00000000-0008-0000-0600-000021000000}"/>
                </a:ext>
              </a:extLst>
            </xdr:cNvPr>
            <xdr:cNvSpPr/>
          </xdr:nvSpPr>
          <xdr:spPr>
            <a:xfrm>
              <a:off x="6324600" y="171450"/>
              <a:ext cx="1019176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34" name="CaixaDeTexto 33">
              <a:extLst>
                <a:ext uri="{FF2B5EF4-FFF2-40B4-BE49-F238E27FC236}">
                  <a16:creationId xmlns:a16="http://schemas.microsoft.com/office/drawing/2014/main" id="{00000000-0008-0000-0600-000022000000}"/>
                </a:ext>
              </a:extLst>
            </xdr:cNvPr>
            <xdr:cNvSpPr txBox="1"/>
          </xdr:nvSpPr>
          <xdr:spPr>
            <a:xfrm>
              <a:off x="6315074" y="177900"/>
              <a:ext cx="1047751" cy="241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CADASTROS GERAIS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 editAs="absolute">
    <xdr:from>
      <xdr:col>2</xdr:col>
      <xdr:colOff>1466849</xdr:colOff>
      <xdr:row>0</xdr:row>
      <xdr:rowOff>133350</xdr:rowOff>
    </xdr:from>
    <xdr:to>
      <xdr:col>3</xdr:col>
      <xdr:colOff>581024</xdr:colOff>
      <xdr:row>2</xdr:row>
      <xdr:rowOff>166687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GrpSpPr/>
      </xdr:nvGrpSpPr>
      <xdr:grpSpPr>
        <a:xfrm>
          <a:off x="1914524" y="133350"/>
          <a:ext cx="1676400" cy="452437"/>
          <a:chOff x="1914525" y="128588"/>
          <a:chExt cx="1676400" cy="452437"/>
        </a:xfrm>
      </xdr:grpSpPr>
      <xdr:sp macro="" textlink="">
        <xdr:nvSpPr>
          <xdr:cNvPr id="20" name="Retângulo: Cantos Arredondados 19"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SpPr/>
        </xdr:nvSpPr>
        <xdr:spPr>
          <a:xfrm>
            <a:off x="2000250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21" name="Agrupar 20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GrpSpPr/>
        </xdr:nvGrpSpPr>
        <xdr:grpSpPr>
          <a:xfrm>
            <a:off x="1914525" y="128588"/>
            <a:ext cx="790575" cy="238125"/>
            <a:chOff x="1914525" y="128588"/>
            <a:chExt cx="790575" cy="238125"/>
          </a:xfrm>
        </xdr:grpSpPr>
        <xdr:sp macro="" textlink="">
          <xdr:nvSpPr>
            <xdr:cNvPr id="26" name="Retângulo: Cantos Arredondados 25">
              <a:extLst>
                <a:ext uri="{FF2B5EF4-FFF2-40B4-BE49-F238E27FC236}">
                  <a16:creationId xmlns:a16="http://schemas.microsoft.com/office/drawing/2014/main" id="{00000000-0008-0000-0600-00001A000000}"/>
                </a:ext>
              </a:extLst>
            </xdr:cNvPr>
            <xdr:cNvSpPr/>
          </xdr:nvSpPr>
          <xdr:spPr>
            <a:xfrm>
              <a:off x="19145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7" name="CaixaDeTexto 26">
              <a:extLst>
                <a:ext uri="{FF2B5EF4-FFF2-40B4-BE49-F238E27FC236}">
                  <a16:creationId xmlns:a16="http://schemas.microsoft.com/office/drawing/2014/main" id="{00000000-0008-0000-0600-00001B000000}"/>
                </a:ext>
              </a:extLst>
            </xdr:cNvPr>
            <xdr:cNvSpPr txBox="1"/>
          </xdr:nvSpPr>
          <xdr:spPr>
            <a:xfrm>
              <a:off x="19240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22" name="Agrupar 21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600-000016000000}"/>
              </a:ext>
            </a:extLst>
          </xdr:cNvPr>
          <xdr:cNvGrpSpPr/>
        </xdr:nvGrpSpPr>
        <xdr:grpSpPr>
          <a:xfrm>
            <a:off x="2800350" y="128588"/>
            <a:ext cx="790575" cy="238125"/>
            <a:chOff x="2800350" y="128588"/>
            <a:chExt cx="790575" cy="238125"/>
          </a:xfrm>
        </xdr:grpSpPr>
        <xdr:sp macro="" textlink="">
          <xdr:nvSpPr>
            <xdr:cNvPr id="24" name="Retângulo: Cantos Arredondados 23">
              <a:extLst>
                <a:ext uri="{FF2B5EF4-FFF2-40B4-BE49-F238E27FC236}">
                  <a16:creationId xmlns:a16="http://schemas.microsoft.com/office/drawing/2014/main" id="{00000000-0008-0000-0600-000018000000}"/>
                </a:ext>
              </a:extLst>
            </xdr:cNvPr>
            <xdr:cNvSpPr/>
          </xdr:nvSpPr>
          <xdr:spPr>
            <a:xfrm>
              <a:off x="28003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25" name="CaixaDeTexto 24">
              <a:extLst>
                <a:ext uri="{FF2B5EF4-FFF2-40B4-BE49-F238E27FC236}">
                  <a16:creationId xmlns:a16="http://schemas.microsoft.com/office/drawing/2014/main" id="{00000000-0008-0000-0600-000019000000}"/>
                </a:ext>
              </a:extLst>
            </xdr:cNvPr>
            <xdr:cNvSpPr txBox="1"/>
          </xdr:nvSpPr>
          <xdr:spPr>
            <a:xfrm>
              <a:off x="28098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ROTAS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23" name="CaixaDeTexto 22">
            <a:extLst>
              <a:ext uri="{FF2B5EF4-FFF2-40B4-BE49-F238E27FC236}">
                <a16:creationId xmlns:a16="http://schemas.microsoft.com/office/drawing/2014/main" id="{00000000-0008-0000-0600-000017000000}"/>
              </a:ext>
            </a:extLst>
          </xdr:cNvPr>
          <xdr:cNvSpPr txBox="1"/>
        </xdr:nvSpPr>
        <xdr:spPr>
          <a:xfrm>
            <a:off x="2314576" y="428625"/>
            <a:ext cx="936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LANÇAMENTOS</a:t>
            </a:r>
          </a:p>
        </xdr:txBody>
      </xdr:sp>
    </xdr:grpSp>
    <xdr:clientData/>
  </xdr:twoCellAnchor>
  <xdr:twoCellAnchor editAs="absolute">
    <xdr:from>
      <xdr:col>3</xdr:col>
      <xdr:colOff>771524</xdr:colOff>
      <xdr:row>0</xdr:row>
      <xdr:rowOff>133350</xdr:rowOff>
    </xdr:from>
    <xdr:to>
      <xdr:col>5</xdr:col>
      <xdr:colOff>219074</xdr:colOff>
      <xdr:row>2</xdr:row>
      <xdr:rowOff>157162</xdr:rowOff>
    </xdr:to>
    <xdr:grpSp>
      <xdr:nvGrpSpPr>
        <xdr:cNvPr id="11" name="Agrupa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GrpSpPr/>
      </xdr:nvGrpSpPr>
      <xdr:grpSpPr>
        <a:xfrm>
          <a:off x="3781424" y="133350"/>
          <a:ext cx="1676400" cy="442912"/>
          <a:chOff x="3781425" y="128588"/>
          <a:chExt cx="1676400" cy="442912"/>
        </a:xfrm>
      </xdr:grpSpPr>
      <xdr:sp macro="" textlink="">
        <xdr:nvSpPr>
          <xdr:cNvPr id="12" name="Retângulo: Cantos Arredondados 11">
            <a:extLst>
              <a:ext uri="{FF2B5EF4-FFF2-40B4-BE49-F238E27FC236}">
                <a16:creationId xmlns:a16="http://schemas.microsoft.com/office/drawing/2014/main" id="{00000000-0008-0000-0600-00000C000000}"/>
              </a:ext>
            </a:extLst>
          </xdr:cNvPr>
          <xdr:cNvSpPr/>
        </xdr:nvSpPr>
        <xdr:spPr>
          <a:xfrm>
            <a:off x="3838575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3" name="Agrupar 12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600-00000D000000}"/>
              </a:ext>
            </a:extLst>
          </xdr:cNvPr>
          <xdr:cNvGrpSpPr/>
        </xdr:nvGrpSpPr>
        <xdr:grpSpPr>
          <a:xfrm>
            <a:off x="3781425" y="128588"/>
            <a:ext cx="790575" cy="238125"/>
            <a:chOff x="3781425" y="128588"/>
            <a:chExt cx="790575" cy="238125"/>
          </a:xfrm>
        </xdr:grpSpPr>
        <xdr:sp macro="" textlink="">
          <xdr:nvSpPr>
            <xdr:cNvPr id="18" name="Retângulo: Cantos Arredondados 17">
              <a:extLst>
                <a:ext uri="{FF2B5EF4-FFF2-40B4-BE49-F238E27FC236}">
                  <a16:creationId xmlns:a16="http://schemas.microsoft.com/office/drawing/2014/main" id="{00000000-0008-0000-0600-000012000000}"/>
                </a:ext>
              </a:extLst>
            </xdr:cNvPr>
            <xdr:cNvSpPr/>
          </xdr:nvSpPr>
          <xdr:spPr>
            <a:xfrm>
              <a:off x="37814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9" name="CaixaDeTexto 18">
              <a:extLst>
                <a:ext uri="{FF2B5EF4-FFF2-40B4-BE49-F238E27FC236}">
                  <a16:creationId xmlns:a16="http://schemas.microsoft.com/office/drawing/2014/main" id="{00000000-0008-0000-0600-000013000000}"/>
                </a:ext>
              </a:extLst>
            </xdr:cNvPr>
            <xdr:cNvSpPr txBox="1"/>
          </xdr:nvSpPr>
          <xdr:spPr>
            <a:xfrm>
              <a:off x="37909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4" name="Agrupar 13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GrpSpPr/>
        </xdr:nvGrpSpPr>
        <xdr:grpSpPr>
          <a:xfrm>
            <a:off x="4667250" y="128588"/>
            <a:ext cx="790575" cy="238125"/>
            <a:chOff x="4667250" y="128588"/>
            <a:chExt cx="790575" cy="238125"/>
          </a:xfrm>
        </xdr:grpSpPr>
        <xdr:sp macro="" textlink="">
          <xdr:nvSpPr>
            <xdr:cNvPr id="16" name="Retângulo: Cantos Arredondados 15">
              <a:extLst>
                <a:ext uri="{FF2B5EF4-FFF2-40B4-BE49-F238E27FC236}">
                  <a16:creationId xmlns:a16="http://schemas.microsoft.com/office/drawing/2014/main" id="{00000000-0008-0000-0600-000010000000}"/>
                </a:ext>
              </a:extLst>
            </xdr:cNvPr>
            <xdr:cNvSpPr/>
          </xdr:nvSpPr>
          <xdr:spPr>
            <a:xfrm>
              <a:off x="46672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7" name="CaixaDeTexto 16">
              <a:extLst>
                <a:ext uri="{FF2B5EF4-FFF2-40B4-BE49-F238E27FC236}">
                  <a16:creationId xmlns:a16="http://schemas.microsoft.com/office/drawing/2014/main" id="{00000000-0008-0000-0600-000011000000}"/>
                </a:ext>
              </a:extLst>
            </xdr:cNvPr>
            <xdr:cNvSpPr txBox="1"/>
          </xdr:nvSpPr>
          <xdr:spPr>
            <a:xfrm>
              <a:off x="46767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15" name="CaixaDeTexto 14"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 txBox="1"/>
        </xdr:nvSpPr>
        <xdr:spPr>
          <a:xfrm>
            <a:off x="4200526" y="419100"/>
            <a:ext cx="864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DASHBOARDS</a:t>
            </a:r>
          </a:p>
        </xdr:txBody>
      </xdr:sp>
    </xdr:grpSp>
    <xdr:clientData/>
  </xdr:twoCellAnchor>
  <xdr:twoCellAnchor>
    <xdr:from>
      <xdr:col>0</xdr:col>
      <xdr:colOff>142875</xdr:colOff>
      <xdr:row>9</xdr:row>
      <xdr:rowOff>219075</xdr:rowOff>
    </xdr:from>
    <xdr:to>
      <xdr:col>7</xdr:col>
      <xdr:colOff>762000</xdr:colOff>
      <xdr:row>44</xdr:row>
      <xdr:rowOff>133350</xdr:rowOff>
    </xdr:to>
    <xdr:sp macro="" textlink="">
      <xdr:nvSpPr>
        <xdr:cNvPr id="5" name="Retângulo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/>
      </xdr:nvSpPr>
      <xdr:spPr>
        <a:xfrm>
          <a:off x="142875" y="2314575"/>
          <a:ext cx="10410825" cy="7915275"/>
        </a:xfrm>
        <a:prstGeom prst="rect">
          <a:avLst/>
        </a:prstGeom>
        <a:solidFill>
          <a:srgbClr val="242B44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0</xdr:colOff>
      <xdr:row>10</xdr:row>
      <xdr:rowOff>95250</xdr:rowOff>
    </xdr:from>
    <xdr:to>
      <xdr:col>4</xdr:col>
      <xdr:colOff>419100</xdr:colOff>
      <xdr:row>11</xdr:row>
      <xdr:rowOff>152400</xdr:rowOff>
    </xdr:to>
    <xdr:sp macro="" textlink="">
      <xdr:nvSpPr>
        <xdr:cNvPr id="47" name="CaixaDeTexto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447675" y="2419350"/>
          <a:ext cx="4219575" cy="285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pt-BR" sz="1200" b="1">
              <a:solidFill>
                <a:srgbClr val="FFC000"/>
              </a:solidFill>
            </a:rPr>
            <a:t>Por que estou conseguindo</a:t>
          </a:r>
          <a:r>
            <a:rPr lang="pt-BR" sz="1200" b="1" baseline="0">
              <a:solidFill>
                <a:srgbClr val="FFC000"/>
              </a:solidFill>
            </a:rPr>
            <a:t> lançar apenas 5 motoristas?</a:t>
          </a:r>
          <a:endParaRPr lang="pt-BR" sz="1200" b="1">
            <a:solidFill>
              <a:srgbClr val="FFC000"/>
            </a:solidFill>
          </a:endParaRPr>
        </a:p>
      </xdr:txBody>
    </xdr:sp>
    <xdr:clientData/>
  </xdr:twoCellAnchor>
  <xdr:twoCellAnchor>
    <xdr:from>
      <xdr:col>3</xdr:col>
      <xdr:colOff>1162049</xdr:colOff>
      <xdr:row>10</xdr:row>
      <xdr:rowOff>90487</xdr:rowOff>
    </xdr:from>
    <xdr:to>
      <xdr:col>5</xdr:col>
      <xdr:colOff>238126</xdr:colOff>
      <xdr:row>11</xdr:row>
      <xdr:rowOff>109537</xdr:rowOff>
    </xdr:to>
    <xdr:grpSp>
      <xdr:nvGrpSpPr>
        <xdr:cNvPr id="48" name="Agrupar 47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GrpSpPr/>
      </xdr:nvGrpSpPr>
      <xdr:grpSpPr>
        <a:xfrm>
          <a:off x="4171949" y="2414587"/>
          <a:ext cx="1304927" cy="247650"/>
          <a:chOff x="4991098" y="2776537"/>
          <a:chExt cx="1304927" cy="247650"/>
        </a:xfrm>
      </xdr:grpSpPr>
      <xdr:sp macro="" textlink="">
        <xdr:nvSpPr>
          <xdr:cNvPr id="49" name="Retângulo: Cantos Arredondados 48">
            <a:extLst>
              <a:ext uri="{FF2B5EF4-FFF2-40B4-BE49-F238E27FC236}">
                <a16:creationId xmlns:a16="http://schemas.microsoft.com/office/drawing/2014/main" id="{00000000-0008-0000-0600-000031000000}"/>
              </a:ext>
            </a:extLst>
          </xdr:cNvPr>
          <xdr:cNvSpPr/>
        </xdr:nvSpPr>
        <xdr:spPr>
          <a:xfrm>
            <a:off x="5029197" y="2776537"/>
            <a:ext cx="1228728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50" name="CaixaDeTexto 49">
            <a:extLst>
              <a:ext uri="{FF2B5EF4-FFF2-40B4-BE49-F238E27FC236}">
                <a16:creationId xmlns:a16="http://schemas.microsoft.com/office/drawing/2014/main" id="{00000000-0008-0000-0600-000032000000}"/>
              </a:ext>
            </a:extLst>
          </xdr:cNvPr>
          <xdr:cNvSpPr txBox="1"/>
        </xdr:nvSpPr>
        <xdr:spPr>
          <a:xfrm>
            <a:off x="4991098" y="2811562"/>
            <a:ext cx="1304927" cy="198338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ACESSAR ABA 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27</xdr:row>
      <xdr:rowOff>0</xdr:rowOff>
    </xdr:from>
    <xdr:to>
      <xdr:col>20</xdr:col>
      <xdr:colOff>273534</xdr:colOff>
      <xdr:row>33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0</xdr:colOff>
      <xdr:row>0</xdr:row>
      <xdr:rowOff>152400</xdr:rowOff>
    </xdr:from>
    <xdr:to>
      <xdr:col>2</xdr:col>
      <xdr:colOff>1562099</xdr:colOff>
      <xdr:row>2</xdr:row>
      <xdr:rowOff>38100</xdr:rowOff>
    </xdr:to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0" y="152400"/>
          <a:ext cx="2028824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Cadastros</a:t>
          </a:r>
        </a:p>
      </xdr:txBody>
    </xdr:sp>
    <xdr:clientData/>
  </xdr:twoCellAnchor>
  <xdr:twoCellAnchor editAs="absolute">
    <xdr:from>
      <xdr:col>0</xdr:col>
      <xdr:colOff>9524</xdr:colOff>
      <xdr:row>2</xdr:row>
      <xdr:rowOff>190500</xdr:rowOff>
    </xdr:from>
    <xdr:to>
      <xdr:col>2</xdr:col>
      <xdr:colOff>406799</xdr:colOff>
      <xdr:row>2</xdr:row>
      <xdr:rowOff>190500</xdr:rowOff>
    </xdr:to>
    <xdr:cxnSp macro="">
      <xdr:nvCxnSpPr>
        <xdr:cNvPr id="4" name="Conector ret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>
          <a:off x="9524" y="609600"/>
          <a:ext cx="864000" cy="0"/>
        </a:xfrm>
        <a:prstGeom prst="line">
          <a:avLst/>
        </a:prstGeom>
        <a:ln w="19050">
          <a:solidFill>
            <a:srgbClr val="41C77E"/>
          </a:solidFill>
        </a:ln>
        <a:effectLst>
          <a:glow rad="76200">
            <a:srgbClr val="41C77E">
              <a:alpha val="37000"/>
            </a:srgbClr>
          </a:glo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2</xdr:col>
      <xdr:colOff>638175</xdr:colOff>
      <xdr:row>0</xdr:row>
      <xdr:rowOff>195262</xdr:rowOff>
    </xdr:from>
    <xdr:to>
      <xdr:col>2</xdr:col>
      <xdr:colOff>1142999</xdr:colOff>
      <xdr:row>2</xdr:row>
      <xdr:rowOff>38100</xdr:rowOff>
    </xdr:to>
    <xdr:grpSp>
      <xdr:nvGrpSpPr>
        <xdr:cNvPr id="47" name="Agrupa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GrpSpPr/>
      </xdr:nvGrpSpPr>
      <xdr:grpSpPr>
        <a:xfrm>
          <a:off x="1104900" y="195262"/>
          <a:ext cx="504824" cy="261938"/>
          <a:chOff x="1457326" y="142875"/>
          <a:chExt cx="504824" cy="261938"/>
        </a:xfrm>
      </xdr:grpSpPr>
      <xdr:sp macro="" textlink="">
        <xdr:nvSpPr>
          <xdr:cNvPr id="85" name="Retângulo: Cantos Arredondados 84">
            <a:extLst>
              <a:ext uri="{FF2B5EF4-FFF2-40B4-BE49-F238E27FC236}">
                <a16:creationId xmlns:a16="http://schemas.microsoft.com/office/drawing/2014/main" id="{00000000-0008-0000-0700-000055000000}"/>
              </a:ext>
            </a:extLst>
          </xdr:cNvPr>
          <xdr:cNvSpPr/>
        </xdr:nvSpPr>
        <xdr:spPr>
          <a:xfrm>
            <a:off x="1457326" y="142875"/>
            <a:ext cx="504824" cy="247650"/>
          </a:xfrm>
          <a:prstGeom prst="roundRect">
            <a:avLst/>
          </a:prstGeom>
          <a:solidFill>
            <a:srgbClr val="242B44">
              <a:alpha val="2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6" name="CaixaDeTexto 85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700-000056000000}"/>
              </a:ext>
            </a:extLst>
          </xdr:cNvPr>
          <xdr:cNvSpPr txBox="1"/>
        </xdr:nvSpPr>
        <xdr:spPr>
          <a:xfrm>
            <a:off x="1476375" y="166688"/>
            <a:ext cx="4667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DD692"/>
                </a:solidFill>
              </a:rPr>
              <a:t>INÍCIO</a:t>
            </a:r>
          </a:p>
        </xdr:txBody>
      </xdr:sp>
    </xdr:grpSp>
    <xdr:clientData/>
  </xdr:twoCellAnchor>
  <xdr:twoCellAnchor editAs="absolute">
    <xdr:from>
      <xdr:col>9</xdr:col>
      <xdr:colOff>2571749</xdr:colOff>
      <xdr:row>0</xdr:row>
      <xdr:rowOff>195262</xdr:rowOff>
    </xdr:from>
    <xdr:to>
      <xdr:col>11</xdr:col>
      <xdr:colOff>76199</xdr:colOff>
      <xdr:row>2</xdr:row>
      <xdr:rowOff>38100</xdr:rowOff>
    </xdr:to>
    <xdr:grpSp>
      <xdr:nvGrpSpPr>
        <xdr:cNvPr id="48" name="Agrupar 47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GrpSpPr/>
      </xdr:nvGrpSpPr>
      <xdr:grpSpPr>
        <a:xfrm>
          <a:off x="9305924" y="195262"/>
          <a:ext cx="1171575" cy="261938"/>
          <a:chOff x="3000375" y="123825"/>
          <a:chExt cx="1171575" cy="261938"/>
        </a:xfrm>
      </xdr:grpSpPr>
      <xdr:sp macro="" textlink="">
        <xdr:nvSpPr>
          <xdr:cNvPr id="82" name="Retângulo: Cantos Arredondados 81">
            <a:extLst>
              <a:ext uri="{FF2B5EF4-FFF2-40B4-BE49-F238E27FC236}">
                <a16:creationId xmlns:a16="http://schemas.microsoft.com/office/drawing/2014/main" id="{00000000-0008-0000-0700-00005200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3" name="CaixaDeTexto 82">
            <a:extLst>
              <a:ext uri="{FF2B5EF4-FFF2-40B4-BE49-F238E27FC236}">
                <a16:creationId xmlns:a16="http://schemas.microsoft.com/office/drawing/2014/main" id="{00000000-0008-0000-0700-00005300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84" name="Imagem 83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700-00005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 editAs="absolute">
    <xdr:from>
      <xdr:col>9</xdr:col>
      <xdr:colOff>1943098</xdr:colOff>
      <xdr:row>0</xdr:row>
      <xdr:rowOff>195262</xdr:rowOff>
    </xdr:from>
    <xdr:to>
      <xdr:col>9</xdr:col>
      <xdr:colOff>2457448</xdr:colOff>
      <xdr:row>2</xdr:row>
      <xdr:rowOff>23812</xdr:rowOff>
    </xdr:to>
    <xdr:grpSp>
      <xdr:nvGrpSpPr>
        <xdr:cNvPr id="49" name="Agrupar 48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GrpSpPr/>
      </xdr:nvGrpSpPr>
      <xdr:grpSpPr>
        <a:xfrm>
          <a:off x="8677273" y="195262"/>
          <a:ext cx="514350" cy="247650"/>
          <a:chOff x="8896350" y="3105150"/>
          <a:chExt cx="514350" cy="247650"/>
        </a:xfrm>
      </xdr:grpSpPr>
      <xdr:sp macro="" textlink="">
        <xdr:nvSpPr>
          <xdr:cNvPr id="80" name="Retângulo: Cantos Arredondados 79">
            <a:extLst>
              <a:ext uri="{FF2B5EF4-FFF2-40B4-BE49-F238E27FC236}">
                <a16:creationId xmlns:a16="http://schemas.microsoft.com/office/drawing/2014/main" id="{00000000-0008-0000-0700-000050000000}"/>
              </a:ext>
            </a:extLst>
          </xdr:cNvPr>
          <xdr:cNvSpPr/>
        </xdr:nvSpPr>
        <xdr:spPr>
          <a:xfrm>
            <a:off x="8896350" y="3105150"/>
            <a:ext cx="514350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81" name="CaixaDeTexto 80">
            <a:extLst>
              <a:ext uri="{FF2B5EF4-FFF2-40B4-BE49-F238E27FC236}">
                <a16:creationId xmlns:a16="http://schemas.microsoft.com/office/drawing/2014/main" id="{00000000-0008-0000-0700-000051000000}"/>
              </a:ext>
            </a:extLst>
          </xdr:cNvPr>
          <xdr:cNvSpPr txBox="1"/>
        </xdr:nvSpPr>
        <xdr:spPr>
          <a:xfrm>
            <a:off x="8915400" y="3140175"/>
            <a:ext cx="476250" cy="184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8</xdr:col>
      <xdr:colOff>495299</xdr:colOff>
      <xdr:row>0</xdr:row>
      <xdr:rowOff>142875</xdr:rowOff>
    </xdr:from>
    <xdr:to>
      <xdr:col>9</xdr:col>
      <xdr:colOff>1628774</xdr:colOff>
      <xdr:row>2</xdr:row>
      <xdr:rowOff>180975</xdr:rowOff>
    </xdr:to>
    <xdr:grpSp>
      <xdr:nvGrpSpPr>
        <xdr:cNvPr id="50" name="Agrupa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GrpSpPr/>
      </xdr:nvGrpSpPr>
      <xdr:grpSpPr>
        <a:xfrm>
          <a:off x="5667374" y="142875"/>
          <a:ext cx="2695575" cy="457200"/>
          <a:chOff x="5667375" y="138113"/>
          <a:chExt cx="2695575" cy="457200"/>
        </a:xfrm>
      </xdr:grpSpPr>
      <xdr:sp macro="" textlink="">
        <xdr:nvSpPr>
          <xdr:cNvPr id="69" name="Retângulo: Cantos Arredondados 68">
            <a:extLst>
              <a:ext uri="{FF2B5EF4-FFF2-40B4-BE49-F238E27FC236}">
                <a16:creationId xmlns:a16="http://schemas.microsoft.com/office/drawing/2014/main" id="{00000000-0008-0000-0700-000045000000}"/>
              </a:ext>
            </a:extLst>
          </xdr:cNvPr>
          <xdr:cNvSpPr/>
        </xdr:nvSpPr>
        <xdr:spPr>
          <a:xfrm>
            <a:off x="5753099" y="238125"/>
            <a:ext cx="2514601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70" name="CaixaDeTexto 69">
            <a:extLst>
              <a:ext uri="{FF2B5EF4-FFF2-40B4-BE49-F238E27FC236}">
                <a16:creationId xmlns:a16="http://schemas.microsoft.com/office/drawing/2014/main" id="{00000000-0008-0000-0700-000046000000}"/>
              </a:ext>
            </a:extLst>
          </xdr:cNvPr>
          <xdr:cNvSpPr txBox="1"/>
        </xdr:nvSpPr>
        <xdr:spPr>
          <a:xfrm>
            <a:off x="6572249" y="433387"/>
            <a:ext cx="733426" cy="161926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800" b="1">
                <a:solidFill>
                  <a:srgbClr val="FFC000"/>
                </a:solidFill>
              </a:rPr>
              <a:t>CADASTROS</a:t>
            </a:r>
          </a:p>
        </xdr:txBody>
      </xdr:sp>
      <xdr:grpSp>
        <xdr:nvGrpSpPr>
          <xdr:cNvPr id="71" name="Agrupar 70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700-000047000000}"/>
              </a:ext>
            </a:extLst>
          </xdr:cNvPr>
          <xdr:cNvGrpSpPr/>
        </xdr:nvGrpSpPr>
        <xdr:grpSpPr>
          <a:xfrm>
            <a:off x="5667375" y="138113"/>
            <a:ext cx="685800" cy="242887"/>
            <a:chOff x="6324600" y="161925"/>
            <a:chExt cx="685800" cy="242887"/>
          </a:xfrm>
        </xdr:grpSpPr>
        <xdr:sp macro="" textlink="">
          <xdr:nvSpPr>
            <xdr:cNvPr id="78" name="Retângulo: Cantos Arredondados 77">
              <a:extLst>
                <a:ext uri="{FF2B5EF4-FFF2-40B4-BE49-F238E27FC236}">
                  <a16:creationId xmlns:a16="http://schemas.microsoft.com/office/drawing/2014/main" id="{00000000-0008-0000-0700-00004E000000}"/>
                </a:ext>
              </a:extLst>
            </xdr:cNvPr>
            <xdr:cNvSpPr/>
          </xdr:nvSpPr>
          <xdr:spPr>
            <a:xfrm>
              <a:off x="6324600" y="161925"/>
              <a:ext cx="685800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79" name="CaixaDeTexto 78">
              <a:extLst>
                <a:ext uri="{FF2B5EF4-FFF2-40B4-BE49-F238E27FC236}">
                  <a16:creationId xmlns:a16="http://schemas.microsoft.com/office/drawing/2014/main" id="{00000000-0008-0000-0700-00004F000000}"/>
                </a:ext>
              </a:extLst>
            </xdr:cNvPr>
            <xdr:cNvSpPr txBox="1"/>
          </xdr:nvSpPr>
          <xdr:spPr>
            <a:xfrm>
              <a:off x="6353707" y="192188"/>
              <a:ext cx="648000" cy="2126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72" name="Agrupar 71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700-000048000000}"/>
              </a:ext>
            </a:extLst>
          </xdr:cNvPr>
          <xdr:cNvGrpSpPr/>
        </xdr:nvGrpSpPr>
        <xdr:grpSpPr>
          <a:xfrm>
            <a:off x="6448424" y="138113"/>
            <a:ext cx="790575" cy="238125"/>
            <a:chOff x="6324599" y="161925"/>
            <a:chExt cx="790575" cy="238125"/>
          </a:xfrm>
        </xdr:grpSpPr>
        <xdr:sp macro="" textlink="">
          <xdr:nvSpPr>
            <xdr:cNvPr id="76" name="Retângulo: Cantos Arredondados 75">
              <a:extLst>
                <a:ext uri="{FF2B5EF4-FFF2-40B4-BE49-F238E27FC236}">
                  <a16:creationId xmlns:a16="http://schemas.microsoft.com/office/drawing/2014/main" id="{00000000-0008-0000-0700-00004C000000}"/>
                </a:ext>
              </a:extLst>
            </xdr:cNvPr>
            <xdr:cNvSpPr/>
          </xdr:nvSpPr>
          <xdr:spPr>
            <a:xfrm>
              <a:off x="6324599" y="161925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77" name="CaixaDeTexto 76">
              <a:extLst>
                <a:ext uri="{FF2B5EF4-FFF2-40B4-BE49-F238E27FC236}">
                  <a16:creationId xmlns:a16="http://schemas.microsoft.com/office/drawing/2014/main" id="{00000000-0008-0000-0700-00004D000000}"/>
                </a:ext>
              </a:extLst>
            </xdr:cNvPr>
            <xdr:cNvSpPr txBox="1"/>
          </xdr:nvSpPr>
          <xdr:spPr>
            <a:xfrm>
              <a:off x="6334124" y="187425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MOTORISTAS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73" name="Agrupar 72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700-000049000000}"/>
              </a:ext>
            </a:extLst>
          </xdr:cNvPr>
          <xdr:cNvGrpSpPr/>
        </xdr:nvGrpSpPr>
        <xdr:grpSpPr>
          <a:xfrm>
            <a:off x="7315199" y="142875"/>
            <a:ext cx="1047751" cy="247650"/>
            <a:chOff x="6315074" y="171450"/>
            <a:chExt cx="1047751" cy="247650"/>
          </a:xfrm>
        </xdr:grpSpPr>
        <xdr:sp macro="" textlink="">
          <xdr:nvSpPr>
            <xdr:cNvPr id="74" name="Retângulo: Cantos Arredondados 73">
              <a:extLst>
                <a:ext uri="{FF2B5EF4-FFF2-40B4-BE49-F238E27FC236}">
                  <a16:creationId xmlns:a16="http://schemas.microsoft.com/office/drawing/2014/main" id="{00000000-0008-0000-0700-00004A000000}"/>
                </a:ext>
              </a:extLst>
            </xdr:cNvPr>
            <xdr:cNvSpPr/>
          </xdr:nvSpPr>
          <xdr:spPr>
            <a:xfrm>
              <a:off x="6324600" y="171450"/>
              <a:ext cx="1019176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75" name="CaixaDeTexto 74">
              <a:extLst>
                <a:ext uri="{FF2B5EF4-FFF2-40B4-BE49-F238E27FC236}">
                  <a16:creationId xmlns:a16="http://schemas.microsoft.com/office/drawing/2014/main" id="{00000000-0008-0000-0700-00004B000000}"/>
                </a:ext>
              </a:extLst>
            </xdr:cNvPr>
            <xdr:cNvSpPr txBox="1"/>
          </xdr:nvSpPr>
          <xdr:spPr>
            <a:xfrm>
              <a:off x="6315074" y="177900"/>
              <a:ext cx="1047751" cy="241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CADASTROS GERAIS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 editAs="absolute">
    <xdr:from>
      <xdr:col>2</xdr:col>
      <xdr:colOff>1447799</xdr:colOff>
      <xdr:row>0</xdr:row>
      <xdr:rowOff>133350</xdr:rowOff>
    </xdr:from>
    <xdr:to>
      <xdr:col>5</xdr:col>
      <xdr:colOff>771524</xdr:colOff>
      <xdr:row>2</xdr:row>
      <xdr:rowOff>166687</xdr:rowOff>
    </xdr:to>
    <xdr:grpSp>
      <xdr:nvGrpSpPr>
        <xdr:cNvPr id="51" name="Agrupa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GrpSpPr/>
      </xdr:nvGrpSpPr>
      <xdr:grpSpPr>
        <a:xfrm>
          <a:off x="1914524" y="133350"/>
          <a:ext cx="1676400" cy="452437"/>
          <a:chOff x="1914525" y="128588"/>
          <a:chExt cx="1676400" cy="452437"/>
        </a:xfrm>
      </xdr:grpSpPr>
      <xdr:sp macro="" textlink="">
        <xdr:nvSpPr>
          <xdr:cNvPr id="61" name="Retângulo: Cantos Arredondados 60">
            <a:extLst>
              <a:ext uri="{FF2B5EF4-FFF2-40B4-BE49-F238E27FC236}">
                <a16:creationId xmlns:a16="http://schemas.microsoft.com/office/drawing/2014/main" id="{00000000-0008-0000-0700-00003D000000}"/>
              </a:ext>
            </a:extLst>
          </xdr:cNvPr>
          <xdr:cNvSpPr/>
        </xdr:nvSpPr>
        <xdr:spPr>
          <a:xfrm>
            <a:off x="2000250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62" name="Agrupar 61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700-00003E000000}"/>
              </a:ext>
            </a:extLst>
          </xdr:cNvPr>
          <xdr:cNvGrpSpPr/>
        </xdr:nvGrpSpPr>
        <xdr:grpSpPr>
          <a:xfrm>
            <a:off x="1914525" y="128588"/>
            <a:ext cx="790575" cy="238125"/>
            <a:chOff x="1914525" y="128588"/>
            <a:chExt cx="790575" cy="238125"/>
          </a:xfrm>
        </xdr:grpSpPr>
        <xdr:sp macro="" textlink="">
          <xdr:nvSpPr>
            <xdr:cNvPr id="67" name="Retângulo: Cantos Arredondados 66">
              <a:extLst>
                <a:ext uri="{FF2B5EF4-FFF2-40B4-BE49-F238E27FC236}">
                  <a16:creationId xmlns:a16="http://schemas.microsoft.com/office/drawing/2014/main" id="{00000000-0008-0000-0700-000043000000}"/>
                </a:ext>
              </a:extLst>
            </xdr:cNvPr>
            <xdr:cNvSpPr/>
          </xdr:nvSpPr>
          <xdr:spPr>
            <a:xfrm>
              <a:off x="19145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68" name="CaixaDeTexto 67">
              <a:extLst>
                <a:ext uri="{FF2B5EF4-FFF2-40B4-BE49-F238E27FC236}">
                  <a16:creationId xmlns:a16="http://schemas.microsoft.com/office/drawing/2014/main" id="{00000000-0008-0000-0700-000044000000}"/>
                </a:ext>
              </a:extLst>
            </xdr:cNvPr>
            <xdr:cNvSpPr txBox="1"/>
          </xdr:nvSpPr>
          <xdr:spPr>
            <a:xfrm>
              <a:off x="19240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63" name="Agrupar 62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700-00003F000000}"/>
              </a:ext>
            </a:extLst>
          </xdr:cNvPr>
          <xdr:cNvGrpSpPr/>
        </xdr:nvGrpSpPr>
        <xdr:grpSpPr>
          <a:xfrm>
            <a:off x="2800350" y="128588"/>
            <a:ext cx="790575" cy="238125"/>
            <a:chOff x="2800350" y="128588"/>
            <a:chExt cx="790575" cy="238125"/>
          </a:xfrm>
        </xdr:grpSpPr>
        <xdr:sp macro="" textlink="">
          <xdr:nvSpPr>
            <xdr:cNvPr id="65" name="Retângulo: Cantos Arredondados 64">
              <a:extLst>
                <a:ext uri="{FF2B5EF4-FFF2-40B4-BE49-F238E27FC236}">
                  <a16:creationId xmlns:a16="http://schemas.microsoft.com/office/drawing/2014/main" id="{00000000-0008-0000-0700-000041000000}"/>
                </a:ext>
              </a:extLst>
            </xdr:cNvPr>
            <xdr:cNvSpPr/>
          </xdr:nvSpPr>
          <xdr:spPr>
            <a:xfrm>
              <a:off x="28003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66" name="CaixaDeTexto 65">
              <a:extLst>
                <a:ext uri="{FF2B5EF4-FFF2-40B4-BE49-F238E27FC236}">
                  <a16:creationId xmlns:a16="http://schemas.microsoft.com/office/drawing/2014/main" id="{00000000-0008-0000-0700-000042000000}"/>
                </a:ext>
              </a:extLst>
            </xdr:cNvPr>
            <xdr:cNvSpPr txBox="1"/>
          </xdr:nvSpPr>
          <xdr:spPr>
            <a:xfrm>
              <a:off x="28098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ROTAS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64" name="CaixaDeTexto 63">
            <a:extLst>
              <a:ext uri="{FF2B5EF4-FFF2-40B4-BE49-F238E27FC236}">
                <a16:creationId xmlns:a16="http://schemas.microsoft.com/office/drawing/2014/main" id="{00000000-0008-0000-0700-000040000000}"/>
              </a:ext>
            </a:extLst>
          </xdr:cNvPr>
          <xdr:cNvSpPr txBox="1"/>
        </xdr:nvSpPr>
        <xdr:spPr>
          <a:xfrm>
            <a:off x="2314576" y="428625"/>
            <a:ext cx="936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LANÇAMENTOS</a:t>
            </a:r>
          </a:p>
        </xdr:txBody>
      </xdr:sp>
    </xdr:grpSp>
    <xdr:clientData/>
  </xdr:twoCellAnchor>
  <xdr:twoCellAnchor editAs="absolute">
    <xdr:from>
      <xdr:col>5</xdr:col>
      <xdr:colOff>962024</xdr:colOff>
      <xdr:row>0</xdr:row>
      <xdr:rowOff>133350</xdr:rowOff>
    </xdr:from>
    <xdr:to>
      <xdr:col>8</xdr:col>
      <xdr:colOff>285749</xdr:colOff>
      <xdr:row>2</xdr:row>
      <xdr:rowOff>157162</xdr:rowOff>
    </xdr:to>
    <xdr:grpSp>
      <xdr:nvGrpSpPr>
        <xdr:cNvPr id="52" name="Agrupa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GrpSpPr/>
      </xdr:nvGrpSpPr>
      <xdr:grpSpPr>
        <a:xfrm>
          <a:off x="3781424" y="133350"/>
          <a:ext cx="1676400" cy="442912"/>
          <a:chOff x="3781425" y="128588"/>
          <a:chExt cx="1676400" cy="442912"/>
        </a:xfrm>
      </xdr:grpSpPr>
      <xdr:sp macro="" textlink="">
        <xdr:nvSpPr>
          <xdr:cNvPr id="53" name="Retângulo: Cantos Arredondados 52">
            <a:extLst>
              <a:ext uri="{FF2B5EF4-FFF2-40B4-BE49-F238E27FC236}">
                <a16:creationId xmlns:a16="http://schemas.microsoft.com/office/drawing/2014/main" id="{00000000-0008-0000-0700-000035000000}"/>
              </a:ext>
            </a:extLst>
          </xdr:cNvPr>
          <xdr:cNvSpPr/>
        </xdr:nvSpPr>
        <xdr:spPr>
          <a:xfrm>
            <a:off x="3838575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54" name="Agrupar 53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700-000036000000}"/>
              </a:ext>
            </a:extLst>
          </xdr:cNvPr>
          <xdr:cNvGrpSpPr/>
        </xdr:nvGrpSpPr>
        <xdr:grpSpPr>
          <a:xfrm>
            <a:off x="3781425" y="128588"/>
            <a:ext cx="790575" cy="238125"/>
            <a:chOff x="3781425" y="128588"/>
            <a:chExt cx="790575" cy="238125"/>
          </a:xfrm>
        </xdr:grpSpPr>
        <xdr:sp macro="" textlink="">
          <xdr:nvSpPr>
            <xdr:cNvPr id="59" name="Retângulo: Cantos Arredondados 58">
              <a:extLst>
                <a:ext uri="{FF2B5EF4-FFF2-40B4-BE49-F238E27FC236}">
                  <a16:creationId xmlns:a16="http://schemas.microsoft.com/office/drawing/2014/main" id="{00000000-0008-0000-0700-00003B000000}"/>
                </a:ext>
              </a:extLst>
            </xdr:cNvPr>
            <xdr:cNvSpPr/>
          </xdr:nvSpPr>
          <xdr:spPr>
            <a:xfrm>
              <a:off x="37814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60" name="CaixaDeTexto 59">
              <a:extLst>
                <a:ext uri="{FF2B5EF4-FFF2-40B4-BE49-F238E27FC236}">
                  <a16:creationId xmlns:a16="http://schemas.microsoft.com/office/drawing/2014/main" id="{00000000-0008-0000-0700-00003C000000}"/>
                </a:ext>
              </a:extLst>
            </xdr:cNvPr>
            <xdr:cNvSpPr txBox="1"/>
          </xdr:nvSpPr>
          <xdr:spPr>
            <a:xfrm>
              <a:off x="37909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55" name="Agrupar 54">
            <a:hlinkClick xmlns:r="http://schemas.openxmlformats.org/officeDocument/2006/relationships" r:id="rId12"/>
            <a:extLst>
              <a:ext uri="{FF2B5EF4-FFF2-40B4-BE49-F238E27FC236}">
                <a16:creationId xmlns:a16="http://schemas.microsoft.com/office/drawing/2014/main" id="{00000000-0008-0000-0700-000037000000}"/>
              </a:ext>
            </a:extLst>
          </xdr:cNvPr>
          <xdr:cNvGrpSpPr/>
        </xdr:nvGrpSpPr>
        <xdr:grpSpPr>
          <a:xfrm>
            <a:off x="4667250" y="128588"/>
            <a:ext cx="790575" cy="238125"/>
            <a:chOff x="4667250" y="128588"/>
            <a:chExt cx="790575" cy="238125"/>
          </a:xfrm>
        </xdr:grpSpPr>
        <xdr:sp macro="" textlink="">
          <xdr:nvSpPr>
            <xdr:cNvPr id="57" name="Retângulo: Cantos Arredondados 56">
              <a:extLst>
                <a:ext uri="{FF2B5EF4-FFF2-40B4-BE49-F238E27FC236}">
                  <a16:creationId xmlns:a16="http://schemas.microsoft.com/office/drawing/2014/main" id="{00000000-0008-0000-0700-000039000000}"/>
                </a:ext>
              </a:extLst>
            </xdr:cNvPr>
            <xdr:cNvSpPr/>
          </xdr:nvSpPr>
          <xdr:spPr>
            <a:xfrm>
              <a:off x="46672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58" name="CaixaDeTexto 57">
              <a:extLst>
                <a:ext uri="{FF2B5EF4-FFF2-40B4-BE49-F238E27FC236}">
                  <a16:creationId xmlns:a16="http://schemas.microsoft.com/office/drawing/2014/main" id="{00000000-0008-0000-0700-00003A000000}"/>
                </a:ext>
              </a:extLst>
            </xdr:cNvPr>
            <xdr:cNvSpPr txBox="1"/>
          </xdr:nvSpPr>
          <xdr:spPr>
            <a:xfrm>
              <a:off x="46767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56" name="CaixaDeTexto 55">
            <a:extLst>
              <a:ext uri="{FF2B5EF4-FFF2-40B4-BE49-F238E27FC236}">
                <a16:creationId xmlns:a16="http://schemas.microsoft.com/office/drawing/2014/main" id="{00000000-0008-0000-0700-000038000000}"/>
              </a:ext>
            </a:extLst>
          </xdr:cNvPr>
          <xdr:cNvSpPr txBox="1"/>
        </xdr:nvSpPr>
        <xdr:spPr>
          <a:xfrm>
            <a:off x="4200526" y="419100"/>
            <a:ext cx="864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DASHBOARDS</a:t>
            </a:r>
          </a:p>
        </xdr:txBody>
      </xdr:sp>
    </xdr:grp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133350</xdr:rowOff>
    </xdr:from>
    <xdr:to>
      <xdr:col>1</xdr:col>
      <xdr:colOff>85725</xdr:colOff>
      <xdr:row>2</xdr:row>
      <xdr:rowOff>57150</xdr:rowOff>
    </xdr:to>
    <xdr:sp macro="" textlink="">
      <xdr:nvSpPr>
        <xdr:cNvPr id="81" name="CaixaDeTexto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SpPr txBox="1"/>
      </xdr:nvSpPr>
      <xdr:spPr>
        <a:xfrm>
          <a:off x="0" y="133350"/>
          <a:ext cx="695325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400" b="1" i="0" u="none" strike="noStrike">
              <a:solidFill>
                <a:schemeClr val="bg1">
                  <a:lumMod val="95000"/>
                </a:schemeClr>
              </a:solidFill>
              <a:latin typeface="Calibri"/>
              <a:ea typeface="+mn-ea"/>
              <a:cs typeface="Calibri"/>
            </a:rPr>
            <a:t>AJUDA</a:t>
          </a:r>
        </a:p>
      </xdr:txBody>
    </xdr:sp>
    <xdr:clientData/>
  </xdr:twoCellAnchor>
  <xdr:twoCellAnchor>
    <xdr:from>
      <xdr:col>0</xdr:col>
      <xdr:colOff>95250</xdr:colOff>
      <xdr:row>19</xdr:row>
      <xdr:rowOff>54768</xdr:rowOff>
    </xdr:from>
    <xdr:to>
      <xdr:col>9</xdr:col>
      <xdr:colOff>538162</xdr:colOff>
      <xdr:row>22</xdr:row>
      <xdr:rowOff>178593</xdr:rowOff>
    </xdr:to>
    <xdr:grpSp>
      <xdr:nvGrpSpPr>
        <xdr:cNvPr id="17" name="Agrupa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GrpSpPr/>
      </xdr:nvGrpSpPr>
      <xdr:grpSpPr>
        <a:xfrm>
          <a:off x="95250" y="3731418"/>
          <a:ext cx="5929312" cy="695325"/>
          <a:chOff x="95250" y="3607593"/>
          <a:chExt cx="5929312" cy="695325"/>
        </a:xfrm>
      </xdr:grpSpPr>
      <xdr:sp macro="" textlink="">
        <xdr:nvSpPr>
          <xdr:cNvPr id="57" name="CaixaDeTexto 56">
            <a:extLst>
              <a:ext uri="{FF2B5EF4-FFF2-40B4-BE49-F238E27FC236}">
                <a16:creationId xmlns:a16="http://schemas.microsoft.com/office/drawing/2014/main" id="{00000000-0008-0000-0800-000039000000}"/>
              </a:ext>
            </a:extLst>
          </xdr:cNvPr>
          <xdr:cNvSpPr txBox="1"/>
        </xdr:nvSpPr>
        <xdr:spPr>
          <a:xfrm>
            <a:off x="171449" y="3921918"/>
            <a:ext cx="4667251" cy="381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l"/>
            <a:r>
              <a:rPr lang="en-US" sz="1200" b="1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rPr>
              <a:t>Clique no botão ao lado</a:t>
            </a:r>
            <a:endParaRPr lang="pt-BR" sz="1200" b="1" i="0" u="none" strike="noStrike">
              <a:solidFill>
                <a:schemeClr val="bg1">
                  <a:lumMod val="8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  <xdr:grpSp>
        <xdr:nvGrpSpPr>
          <xdr:cNvPr id="54" name="Agrupar 53">
            <a:extLst>
              <a:ext uri="{FF2B5EF4-FFF2-40B4-BE49-F238E27FC236}">
                <a16:creationId xmlns:a16="http://schemas.microsoft.com/office/drawing/2014/main" id="{00000000-0008-0000-0800-000036000000}"/>
              </a:ext>
            </a:extLst>
          </xdr:cNvPr>
          <xdr:cNvGrpSpPr/>
        </xdr:nvGrpSpPr>
        <xdr:grpSpPr>
          <a:xfrm>
            <a:off x="95250" y="3607593"/>
            <a:ext cx="5929312" cy="381000"/>
            <a:chOff x="361950" y="323850"/>
            <a:chExt cx="5929312" cy="381000"/>
          </a:xfrm>
        </xdr:grpSpPr>
        <xdr:cxnSp macro="">
          <xdr:nvCxnSpPr>
            <xdr:cNvPr id="55" name="Conector reto 54">
              <a:extLst>
                <a:ext uri="{FF2B5EF4-FFF2-40B4-BE49-F238E27FC236}">
                  <a16:creationId xmlns:a16="http://schemas.microsoft.com/office/drawing/2014/main" id="{00000000-0008-0000-0800-000037000000}"/>
                </a:ext>
              </a:extLst>
            </xdr:cNvPr>
            <xdr:cNvCxnSpPr/>
          </xdr:nvCxnSpPr>
          <xdr:spPr>
            <a:xfrm>
              <a:off x="3924300" y="533286"/>
              <a:ext cx="1733550" cy="0"/>
            </a:xfrm>
            <a:prstGeom prst="line">
              <a:avLst/>
            </a:prstGeom>
            <a:ln>
              <a:solidFill>
                <a:schemeClr val="bg1">
                  <a:lumMod val="85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56" name="CaixaDeTexto 55">
              <a:extLst>
                <a:ext uri="{FF2B5EF4-FFF2-40B4-BE49-F238E27FC236}">
                  <a16:creationId xmlns:a16="http://schemas.microsoft.com/office/drawing/2014/main" id="{00000000-0008-0000-0800-000038000000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rgbClr val="FFC000"/>
                  </a:solidFill>
                  <a:latin typeface="Calibri"/>
                  <a:cs typeface="Calibri"/>
                </a:rPr>
                <a:t>Existe algum tutorial</a:t>
              </a:r>
              <a:r>
                <a:rPr lang="en-US" sz="1400" b="1" i="0" u="none" strike="noStrike" baseline="0">
                  <a:solidFill>
                    <a:srgbClr val="FFC000"/>
                  </a:solidFill>
                  <a:latin typeface="Calibri"/>
                  <a:cs typeface="Calibri"/>
                </a:rPr>
                <a:t> para mexer na planilha?</a:t>
              </a:r>
              <a:endParaRPr lang="en-US" sz="1400" b="1" i="0" u="none" strike="noStrike">
                <a:solidFill>
                  <a:srgbClr val="FFC000"/>
                </a:solidFill>
                <a:latin typeface="Calibri"/>
                <a:cs typeface="Calibri"/>
              </a:endParaRPr>
            </a:p>
          </xdr:txBody>
        </xdr:sp>
      </xdr:grpSp>
      <xdr:grpSp>
        <xdr:nvGrpSpPr>
          <xdr:cNvPr id="61" name="Agrupar 60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00000000-0008-0000-0800-00003D000000}"/>
              </a:ext>
            </a:extLst>
          </xdr:cNvPr>
          <xdr:cNvGrpSpPr/>
        </xdr:nvGrpSpPr>
        <xdr:grpSpPr>
          <a:xfrm>
            <a:off x="1914525" y="3955262"/>
            <a:ext cx="2381250" cy="304800"/>
            <a:chOff x="3981450" y="4119569"/>
            <a:chExt cx="2381250" cy="304800"/>
          </a:xfrm>
        </xdr:grpSpPr>
        <xdr:sp macro="" textlink="">
          <xdr:nvSpPr>
            <xdr:cNvPr id="59" name="Retângulo: Cantos Arredondados 58">
              <a:extLst>
                <a:ext uri="{FF2B5EF4-FFF2-40B4-BE49-F238E27FC236}">
                  <a16:creationId xmlns:a16="http://schemas.microsoft.com/office/drawing/2014/main" id="{00000000-0008-0000-0800-00003B000000}"/>
                </a:ext>
              </a:extLst>
            </xdr:cNvPr>
            <xdr:cNvSpPr/>
          </xdr:nvSpPr>
          <xdr:spPr>
            <a:xfrm>
              <a:off x="3981450" y="4119569"/>
              <a:ext cx="2381250" cy="304800"/>
            </a:xfrm>
            <a:prstGeom prst="roundRect">
              <a:avLst>
                <a:gd name="adj" fmla="val 5676"/>
              </a:avLst>
            </a:prstGeom>
            <a:solidFill>
              <a:srgbClr val="5A6BA0"/>
            </a:solidFill>
            <a:ln>
              <a:noFill/>
            </a:ln>
            <a:effectLst>
              <a:outerShdw blurRad="50800" dist="38100" dir="2700000" algn="tl" rotWithShape="0">
                <a:prstClr val="black">
                  <a:alpha val="1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>
                <a:solidFill>
                  <a:schemeClr val="bg1"/>
                </a:solidFill>
              </a:endParaRPr>
            </a:p>
          </xdr:txBody>
        </xdr:sp>
        <xdr:sp macro="" textlink="">
          <xdr:nvSpPr>
            <xdr:cNvPr id="60" name="CaixaDeTexto 59">
              <a:extLst>
                <a:ext uri="{FF2B5EF4-FFF2-40B4-BE49-F238E27FC236}">
                  <a16:creationId xmlns:a16="http://schemas.microsoft.com/office/drawing/2014/main" id="{00000000-0008-0000-0800-00003C000000}"/>
                </a:ext>
              </a:extLst>
            </xdr:cNvPr>
            <xdr:cNvSpPr txBox="1"/>
          </xdr:nvSpPr>
          <xdr:spPr>
            <a:xfrm>
              <a:off x="4064198" y="4125732"/>
              <a:ext cx="2260401" cy="2924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en-US" sz="1200" b="1" i="0" u="none" strike="noStrike">
                  <a:solidFill>
                    <a:schemeClr val="bg1">
                      <a:lumMod val="85000"/>
                    </a:schemeClr>
                  </a:solidFill>
                  <a:latin typeface="Calibri"/>
                  <a:cs typeface="Calibri"/>
                </a:rPr>
                <a:t>Acessar artigo sobre a planilha</a:t>
              </a:r>
            </a:p>
          </xdr:txBody>
        </xdr:sp>
      </xdr:grpSp>
    </xdr:grpSp>
    <xdr:clientData/>
  </xdr:twoCellAnchor>
  <xdr:twoCellAnchor>
    <xdr:from>
      <xdr:col>0</xdr:col>
      <xdr:colOff>114300</xdr:colOff>
      <xdr:row>23</xdr:row>
      <xdr:rowOff>161925</xdr:rowOff>
    </xdr:from>
    <xdr:to>
      <xdr:col>15</xdr:col>
      <xdr:colOff>95250</xdr:colOff>
      <xdr:row>27</xdr:row>
      <xdr:rowOff>123825</xdr:rowOff>
    </xdr:to>
    <xdr:grpSp>
      <xdr:nvGrpSpPr>
        <xdr:cNvPr id="2" name="Agrupa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pSpPr/>
      </xdr:nvGrpSpPr>
      <xdr:grpSpPr>
        <a:xfrm>
          <a:off x="114300" y="4600575"/>
          <a:ext cx="9124950" cy="723900"/>
          <a:chOff x="314325" y="3590925"/>
          <a:chExt cx="9124950" cy="723900"/>
        </a:xfrm>
      </xdr:grpSpPr>
      <xdr:sp macro="" textlink="">
        <xdr:nvSpPr>
          <xdr:cNvPr id="5" name="CaixaDeTexto 4">
            <a:extLst>
              <a:ext uri="{FF2B5EF4-FFF2-40B4-BE49-F238E27FC236}">
                <a16:creationId xmlns:a16="http://schemas.microsoft.com/office/drawing/2014/main" id="{00000000-0008-0000-0800-000005000000}"/>
              </a:ext>
            </a:extLst>
          </xdr:cNvPr>
          <xdr:cNvSpPr txBox="1"/>
        </xdr:nvSpPr>
        <xdr:spPr>
          <a:xfrm>
            <a:off x="447675" y="3895725"/>
            <a:ext cx="8991600" cy="4191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200" b="1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rPr>
              <a:t>Envie um email para </a:t>
            </a:r>
            <a:r>
              <a:rPr lang="en-US" sz="1600" b="1" i="0" u="none" strike="noStrike">
                <a:solidFill>
                  <a:srgbClr val="41C77E"/>
                </a:solidFill>
                <a:latin typeface="Calibri"/>
                <a:ea typeface="+mn-ea"/>
                <a:cs typeface="Calibri"/>
              </a:rPr>
              <a:t>contato@zeplanilha.com </a:t>
            </a:r>
            <a:r>
              <a:rPr lang="en-US" sz="1200" b="1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rPr>
              <a:t>e detalhe a sua dúvida.</a:t>
            </a:r>
          </a:p>
        </xdr:txBody>
      </xdr:sp>
      <xdr:grpSp>
        <xdr:nvGrpSpPr>
          <xdr:cNvPr id="63" name="Agrupar 62">
            <a:extLst>
              <a:ext uri="{FF2B5EF4-FFF2-40B4-BE49-F238E27FC236}">
                <a16:creationId xmlns:a16="http://schemas.microsoft.com/office/drawing/2014/main" id="{00000000-0008-0000-0800-00003F000000}"/>
              </a:ext>
            </a:extLst>
          </xdr:cNvPr>
          <xdr:cNvGrpSpPr/>
        </xdr:nvGrpSpPr>
        <xdr:grpSpPr>
          <a:xfrm>
            <a:off x="314325" y="3590925"/>
            <a:ext cx="5929312" cy="381000"/>
            <a:chOff x="361950" y="323850"/>
            <a:chExt cx="5929312" cy="381000"/>
          </a:xfrm>
        </xdr:grpSpPr>
        <xdr:cxnSp macro="">
          <xdr:nvCxnSpPr>
            <xdr:cNvPr id="64" name="Conector reto 63">
              <a:extLst>
                <a:ext uri="{FF2B5EF4-FFF2-40B4-BE49-F238E27FC236}">
                  <a16:creationId xmlns:a16="http://schemas.microsoft.com/office/drawing/2014/main" id="{00000000-0008-0000-0800-000040000000}"/>
                </a:ext>
              </a:extLst>
            </xdr:cNvPr>
            <xdr:cNvCxnSpPr/>
          </xdr:nvCxnSpPr>
          <xdr:spPr>
            <a:xfrm>
              <a:off x="2924175" y="533286"/>
              <a:ext cx="2771775" cy="0"/>
            </a:xfrm>
            <a:prstGeom prst="line">
              <a:avLst/>
            </a:prstGeom>
            <a:ln>
              <a:solidFill>
                <a:schemeClr val="bg1">
                  <a:lumMod val="85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65" name="CaixaDeTexto 64">
              <a:extLst>
                <a:ext uri="{FF2B5EF4-FFF2-40B4-BE49-F238E27FC236}">
                  <a16:creationId xmlns:a16="http://schemas.microsoft.com/office/drawing/2014/main" id="{00000000-0008-0000-0800-000041000000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rgbClr val="FFC000"/>
                  </a:solidFill>
                  <a:latin typeface="Calibri"/>
                  <a:cs typeface="Calibri"/>
                </a:rPr>
                <a:t>Precisa de outro</a:t>
              </a:r>
              <a:r>
                <a:rPr lang="en-US" sz="1400" b="1" i="0" u="none" strike="noStrike" baseline="0">
                  <a:solidFill>
                    <a:srgbClr val="FFC000"/>
                  </a:solidFill>
                  <a:latin typeface="Calibri"/>
                  <a:cs typeface="Calibri"/>
                </a:rPr>
                <a:t> tipo de ajuda?</a:t>
              </a:r>
              <a:endParaRPr lang="en-US" sz="1400" b="1" i="0" u="none" strike="noStrike">
                <a:solidFill>
                  <a:srgbClr val="FFC000"/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6" name="CaixaDeTexto 25">
            <a:extLst>
              <a:ext uri="{FF2B5EF4-FFF2-40B4-BE49-F238E27FC236}">
                <a16:creationId xmlns:a16="http://schemas.microsoft.com/office/drawing/2014/main" id="{00000000-0008-0000-0800-00001A000000}"/>
              </a:ext>
            </a:extLst>
          </xdr:cNvPr>
          <xdr:cNvSpPr txBox="1"/>
        </xdr:nvSpPr>
        <xdr:spPr>
          <a:xfrm>
            <a:off x="4933950" y="3686175"/>
            <a:ext cx="755528" cy="233205"/>
          </a:xfrm>
          <a:prstGeom prst="rect">
            <a:avLst/>
          </a:prstGeom>
          <a:solidFill>
            <a:srgbClr val="242B44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pt-BR" sz="900">
                <a:solidFill>
                  <a:schemeClr val="bg1">
                    <a:lumMod val="50000"/>
                  </a:schemeClr>
                </a:solidFill>
              </a:rPr>
              <a:t>versão 1.0.0</a:t>
            </a:r>
          </a:p>
        </xdr:txBody>
      </xdr:sp>
    </xdr:grpSp>
    <xdr:clientData/>
  </xdr:twoCellAnchor>
  <xdr:twoCellAnchor>
    <xdr:from>
      <xdr:col>0</xdr:col>
      <xdr:colOff>123825</xdr:colOff>
      <xdr:row>10</xdr:row>
      <xdr:rowOff>145256</xdr:rowOff>
    </xdr:from>
    <xdr:to>
      <xdr:col>10</xdr:col>
      <xdr:colOff>600075</xdr:colOff>
      <xdr:row>14</xdr:row>
      <xdr:rowOff>78581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pSpPr/>
      </xdr:nvGrpSpPr>
      <xdr:grpSpPr>
        <a:xfrm>
          <a:off x="123825" y="2107406"/>
          <a:ext cx="6572250" cy="695325"/>
          <a:chOff x="342900" y="2676525"/>
          <a:chExt cx="6572250" cy="695325"/>
        </a:xfrm>
      </xdr:grpSpPr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00000000-0008-0000-0800-000007000000}"/>
              </a:ext>
            </a:extLst>
          </xdr:cNvPr>
          <xdr:cNvGrpSpPr/>
        </xdr:nvGrpSpPr>
        <xdr:grpSpPr>
          <a:xfrm>
            <a:off x="342900" y="2676525"/>
            <a:ext cx="6572250" cy="381000"/>
            <a:chOff x="361950" y="323850"/>
            <a:chExt cx="6572250" cy="381000"/>
          </a:xfrm>
        </xdr:grpSpPr>
        <xdr:cxnSp macro="">
          <xdr:nvCxnSpPr>
            <xdr:cNvPr id="12" name="Conector reto 11">
              <a:extLst>
                <a:ext uri="{FF2B5EF4-FFF2-40B4-BE49-F238E27FC236}">
                  <a16:creationId xmlns:a16="http://schemas.microsoft.com/office/drawing/2014/main" id="{00000000-0008-0000-0800-00000C000000}"/>
                </a:ext>
              </a:extLst>
            </xdr:cNvPr>
            <xdr:cNvCxnSpPr/>
          </xdr:nvCxnSpPr>
          <xdr:spPr>
            <a:xfrm>
              <a:off x="3667124" y="533286"/>
              <a:ext cx="3267076" cy="0"/>
            </a:xfrm>
            <a:prstGeom prst="line">
              <a:avLst/>
            </a:prstGeom>
            <a:ln>
              <a:solidFill>
                <a:schemeClr val="bg1">
                  <a:lumMod val="85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3" name="CaixaDeTexto 12">
              <a:extLst>
                <a:ext uri="{FF2B5EF4-FFF2-40B4-BE49-F238E27FC236}">
                  <a16:creationId xmlns:a16="http://schemas.microsoft.com/office/drawing/2014/main" id="{00000000-0008-0000-0800-00000D000000}"/>
                </a:ext>
              </a:extLst>
            </xdr:cNvPr>
            <xdr:cNvSpPr txBox="1"/>
          </xdr:nvSpPr>
          <xdr:spPr>
            <a:xfrm>
              <a:off x="361950" y="323850"/>
              <a:ext cx="4533900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rgbClr val="FFC000"/>
                  </a:solidFill>
                  <a:latin typeface="Calibri"/>
                  <a:cs typeface="Calibri"/>
                </a:rPr>
                <a:t>Essa planilha funciona em Google Sheets?</a:t>
              </a:r>
            </a:p>
          </xdr:txBody>
        </xdr:sp>
      </xdr:grpSp>
      <xdr:sp macro="" textlink="">
        <xdr:nvSpPr>
          <xdr:cNvPr id="8" name="CaixaDeTexto 7">
            <a:extLst>
              <a:ext uri="{FF2B5EF4-FFF2-40B4-BE49-F238E27FC236}">
                <a16:creationId xmlns:a16="http://schemas.microsoft.com/office/drawing/2014/main" id="{00000000-0008-0000-0800-000008000000}"/>
              </a:ext>
            </a:extLst>
          </xdr:cNvPr>
          <xdr:cNvSpPr txBox="1"/>
        </xdr:nvSpPr>
        <xdr:spPr>
          <a:xfrm>
            <a:off x="419100" y="2990850"/>
            <a:ext cx="5648326" cy="381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l"/>
            <a:r>
              <a:rPr lang="en-US" sz="1200" b="1" i="0" u="none" strike="noStrike">
                <a:solidFill>
                  <a:schemeClr val="bg1">
                    <a:lumMod val="85000"/>
                  </a:schemeClr>
                </a:solidFill>
                <a:latin typeface="Calibri"/>
                <a:ea typeface="+mn-ea"/>
                <a:cs typeface="Calibri"/>
              </a:rPr>
              <a:t>Não.</a:t>
            </a:r>
            <a:endParaRPr lang="pt-BR" sz="1200" b="1" i="0" u="none" strike="noStrike">
              <a:solidFill>
                <a:schemeClr val="bg1">
                  <a:lumMod val="8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 editAs="absolute">
    <xdr:from>
      <xdr:col>0</xdr:col>
      <xdr:colOff>0</xdr:colOff>
      <xdr:row>2</xdr:row>
      <xdr:rowOff>200025</xdr:rowOff>
    </xdr:from>
    <xdr:to>
      <xdr:col>1</xdr:col>
      <xdr:colOff>38400</xdr:colOff>
      <xdr:row>2</xdr:row>
      <xdr:rowOff>200025</xdr:rowOff>
    </xdr:to>
    <xdr:cxnSp macro="">
      <xdr:nvCxnSpPr>
        <xdr:cNvPr id="11" name="Conector reto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>
          <a:off x="0" y="619125"/>
          <a:ext cx="648000" cy="0"/>
        </a:xfrm>
        <a:prstGeom prst="line">
          <a:avLst/>
        </a:prstGeom>
        <a:ln w="19050">
          <a:solidFill>
            <a:srgbClr val="41C77E"/>
          </a:solidFill>
        </a:ln>
        <a:effectLst>
          <a:glow rad="76200">
            <a:srgbClr val="41C77E">
              <a:alpha val="37000"/>
            </a:srgbClr>
          </a:glo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</xdr:col>
      <xdr:colOff>495300</xdr:colOff>
      <xdr:row>0</xdr:row>
      <xdr:rowOff>195262</xdr:rowOff>
    </xdr:from>
    <xdr:to>
      <xdr:col>2</xdr:col>
      <xdr:colOff>390524</xdr:colOff>
      <xdr:row>2</xdr:row>
      <xdr:rowOff>38100</xdr:rowOff>
    </xdr:to>
    <xdr:grpSp>
      <xdr:nvGrpSpPr>
        <xdr:cNvPr id="72" name="Agrupa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GrpSpPr/>
      </xdr:nvGrpSpPr>
      <xdr:grpSpPr>
        <a:xfrm>
          <a:off x="1104900" y="195262"/>
          <a:ext cx="504824" cy="261938"/>
          <a:chOff x="1457326" y="142875"/>
          <a:chExt cx="504824" cy="261938"/>
        </a:xfrm>
      </xdr:grpSpPr>
      <xdr:sp macro="" textlink="">
        <xdr:nvSpPr>
          <xdr:cNvPr id="138" name="Retângulo: Cantos Arredondados 137">
            <a:extLst>
              <a:ext uri="{FF2B5EF4-FFF2-40B4-BE49-F238E27FC236}">
                <a16:creationId xmlns:a16="http://schemas.microsoft.com/office/drawing/2014/main" id="{00000000-0008-0000-0800-00008A000000}"/>
              </a:ext>
            </a:extLst>
          </xdr:cNvPr>
          <xdr:cNvSpPr/>
        </xdr:nvSpPr>
        <xdr:spPr>
          <a:xfrm>
            <a:off x="1457326" y="142875"/>
            <a:ext cx="504824" cy="247650"/>
          </a:xfrm>
          <a:prstGeom prst="roundRect">
            <a:avLst/>
          </a:prstGeom>
          <a:solidFill>
            <a:srgbClr val="242B44">
              <a:alpha val="20000"/>
            </a:srgbClr>
          </a:solidFill>
          <a:ln>
            <a:solidFill>
              <a:schemeClr val="tx1">
                <a:lumMod val="65000"/>
                <a:lumOff val="35000"/>
              </a:schemeClr>
            </a:solidFill>
          </a:ln>
          <a:effectLst>
            <a:outerShdw blurRad="63500" sx="102000" sy="102000" algn="ctr" rotWithShape="0">
              <a:prstClr val="black">
                <a:alpha val="70000"/>
              </a:prst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9" name="CaixaDeTexto 138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00000000-0008-0000-0800-00008B000000}"/>
              </a:ext>
            </a:extLst>
          </xdr:cNvPr>
          <xdr:cNvSpPr txBox="1"/>
        </xdr:nvSpPr>
        <xdr:spPr>
          <a:xfrm>
            <a:off x="1476375" y="166688"/>
            <a:ext cx="466724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DD692"/>
                </a:solidFill>
              </a:rPr>
              <a:t>INÍCIO</a:t>
            </a:r>
          </a:p>
        </xdr:txBody>
      </xdr:sp>
    </xdr:grpSp>
    <xdr:clientData/>
  </xdr:twoCellAnchor>
  <xdr:twoCellAnchor editAs="absolute">
    <xdr:from>
      <xdr:col>15</xdr:col>
      <xdr:colOff>161924</xdr:colOff>
      <xdr:row>0</xdr:row>
      <xdr:rowOff>195262</xdr:rowOff>
    </xdr:from>
    <xdr:to>
      <xdr:col>17</xdr:col>
      <xdr:colOff>114299</xdr:colOff>
      <xdr:row>2</xdr:row>
      <xdr:rowOff>38100</xdr:rowOff>
    </xdr:to>
    <xdr:grpSp>
      <xdr:nvGrpSpPr>
        <xdr:cNvPr id="73" name="Agrupar 7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GrpSpPr/>
      </xdr:nvGrpSpPr>
      <xdr:grpSpPr>
        <a:xfrm>
          <a:off x="9305924" y="195262"/>
          <a:ext cx="1171575" cy="261938"/>
          <a:chOff x="3000375" y="123825"/>
          <a:chExt cx="1171575" cy="261938"/>
        </a:xfrm>
      </xdr:grpSpPr>
      <xdr:sp macro="" textlink="">
        <xdr:nvSpPr>
          <xdr:cNvPr id="135" name="Retângulo: Cantos Arredondados 134">
            <a:extLst>
              <a:ext uri="{FF2B5EF4-FFF2-40B4-BE49-F238E27FC236}">
                <a16:creationId xmlns:a16="http://schemas.microsoft.com/office/drawing/2014/main" id="{00000000-0008-0000-0800-000087000000}"/>
              </a:ext>
            </a:extLst>
          </xdr:cNvPr>
          <xdr:cNvSpPr/>
        </xdr:nvSpPr>
        <xdr:spPr>
          <a:xfrm>
            <a:off x="3000375" y="123825"/>
            <a:ext cx="1171575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F37F87"/>
            </a:solidFill>
          </a:ln>
          <a:effectLst>
            <a:outerShdw blurRad="63500" sx="102000" sy="102000" algn="ctr" rotWithShape="0">
              <a:srgbClr val="F37F87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6" name="CaixaDeTexto 135">
            <a:extLst>
              <a:ext uri="{FF2B5EF4-FFF2-40B4-BE49-F238E27FC236}">
                <a16:creationId xmlns:a16="http://schemas.microsoft.com/office/drawing/2014/main" id="{00000000-0008-0000-0800-000088000000}"/>
              </a:ext>
            </a:extLst>
          </xdr:cNvPr>
          <xdr:cNvSpPr txBox="1"/>
        </xdr:nvSpPr>
        <xdr:spPr>
          <a:xfrm>
            <a:off x="3386137" y="147638"/>
            <a:ext cx="742950" cy="23812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ctr">
            <a:noAutofit/>
          </a:bodyPr>
          <a:lstStyle/>
          <a:p>
            <a:pPr algn="ctr"/>
            <a:r>
              <a:rPr lang="pt-BR" sz="800" b="1">
                <a:solidFill>
                  <a:schemeClr val="bg1">
                    <a:lumMod val="95000"/>
                  </a:schemeClr>
                </a:solidFill>
              </a:rPr>
              <a:t>Vídeo Youtube</a:t>
            </a:r>
          </a:p>
        </xdr:txBody>
      </xdr:sp>
      <xdr:pic>
        <xdr:nvPicPr>
          <xdr:cNvPr id="137" name="Imagem 136" descr="Desenho de bandeira&#10;&#10;Descrição gerada automaticamente com confiança baixa">
            <a:extLst>
              <a:ext uri="{FF2B5EF4-FFF2-40B4-BE49-F238E27FC236}">
                <a16:creationId xmlns:a16="http://schemas.microsoft.com/office/drawing/2014/main" id="{00000000-0008-0000-0800-000089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3124200" y="133350"/>
            <a:ext cx="238125" cy="238125"/>
          </a:xfrm>
          <a:prstGeom prst="rect">
            <a:avLst/>
          </a:prstGeom>
        </xdr:spPr>
      </xdr:pic>
    </xdr:grpSp>
    <xdr:clientData/>
  </xdr:twoCellAnchor>
  <xdr:twoCellAnchor editAs="absolute">
    <xdr:from>
      <xdr:col>14</xdr:col>
      <xdr:colOff>142873</xdr:colOff>
      <xdr:row>0</xdr:row>
      <xdr:rowOff>195262</xdr:rowOff>
    </xdr:from>
    <xdr:to>
      <xdr:col>15</xdr:col>
      <xdr:colOff>47623</xdr:colOff>
      <xdr:row>2</xdr:row>
      <xdr:rowOff>23812</xdr:rowOff>
    </xdr:to>
    <xdr:grpSp>
      <xdr:nvGrpSpPr>
        <xdr:cNvPr id="74" name="Agrupar 7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GrpSpPr/>
      </xdr:nvGrpSpPr>
      <xdr:grpSpPr>
        <a:xfrm>
          <a:off x="8677273" y="195262"/>
          <a:ext cx="514350" cy="247650"/>
          <a:chOff x="8896350" y="3105150"/>
          <a:chExt cx="514350" cy="247650"/>
        </a:xfrm>
      </xdr:grpSpPr>
      <xdr:sp macro="" textlink="">
        <xdr:nvSpPr>
          <xdr:cNvPr id="133" name="Retângulo: Cantos Arredondados 132">
            <a:extLst>
              <a:ext uri="{FF2B5EF4-FFF2-40B4-BE49-F238E27FC236}">
                <a16:creationId xmlns:a16="http://schemas.microsoft.com/office/drawing/2014/main" id="{00000000-0008-0000-0800-000085000000}"/>
              </a:ext>
            </a:extLst>
          </xdr:cNvPr>
          <xdr:cNvSpPr/>
        </xdr:nvSpPr>
        <xdr:spPr>
          <a:xfrm>
            <a:off x="8896350" y="3105150"/>
            <a:ext cx="514350" cy="247650"/>
          </a:xfrm>
          <a:prstGeom prst="roundRect">
            <a:avLst/>
          </a:prstGeom>
          <a:solidFill>
            <a:srgbClr val="242B44"/>
          </a:solidFill>
          <a:ln>
            <a:solidFill>
              <a:srgbClr val="41C77E"/>
            </a:solidFill>
          </a:ln>
          <a:effectLst>
            <a:outerShdw blurRad="63500" sx="102000" sy="102000" algn="ctr" rotWithShape="0">
              <a:srgbClr val="41C77E">
                <a:alpha val="70000"/>
              </a:srgbClr>
            </a:outerShdw>
          </a:effectLst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34" name="CaixaDeTexto 133">
            <a:extLst>
              <a:ext uri="{FF2B5EF4-FFF2-40B4-BE49-F238E27FC236}">
                <a16:creationId xmlns:a16="http://schemas.microsoft.com/office/drawing/2014/main" id="{00000000-0008-0000-0800-000086000000}"/>
              </a:ext>
            </a:extLst>
          </xdr:cNvPr>
          <xdr:cNvSpPr txBox="1"/>
        </xdr:nvSpPr>
        <xdr:spPr>
          <a:xfrm>
            <a:off x="8915400" y="3140175"/>
            <a:ext cx="476250" cy="18405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 baseline="0">
                <a:solidFill>
                  <a:schemeClr val="bg1"/>
                </a:solidFill>
              </a:rPr>
              <a:t>AJUDA</a:t>
            </a:r>
            <a:endParaRPr lang="pt-BR" sz="800" b="1">
              <a:solidFill>
                <a:schemeClr val="bg1"/>
              </a:solidFill>
            </a:endParaRPr>
          </a:p>
        </xdr:txBody>
      </xdr:sp>
    </xdr:grpSp>
    <xdr:clientData/>
  </xdr:twoCellAnchor>
  <xdr:twoCellAnchor editAs="absolute">
    <xdr:from>
      <xdr:col>9</xdr:col>
      <xdr:colOff>180974</xdr:colOff>
      <xdr:row>0</xdr:row>
      <xdr:rowOff>142875</xdr:rowOff>
    </xdr:from>
    <xdr:to>
      <xdr:col>13</xdr:col>
      <xdr:colOff>438149</xdr:colOff>
      <xdr:row>2</xdr:row>
      <xdr:rowOff>180975</xdr:rowOff>
    </xdr:to>
    <xdr:grpSp>
      <xdr:nvGrpSpPr>
        <xdr:cNvPr id="75" name="Agrupa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GrpSpPr/>
      </xdr:nvGrpSpPr>
      <xdr:grpSpPr>
        <a:xfrm>
          <a:off x="5667374" y="142875"/>
          <a:ext cx="2695575" cy="457200"/>
          <a:chOff x="5667375" y="138113"/>
          <a:chExt cx="2695575" cy="457200"/>
        </a:xfrm>
      </xdr:grpSpPr>
      <xdr:sp macro="" textlink="">
        <xdr:nvSpPr>
          <xdr:cNvPr id="122" name="Retângulo: Cantos Arredondados 121">
            <a:extLst>
              <a:ext uri="{FF2B5EF4-FFF2-40B4-BE49-F238E27FC236}">
                <a16:creationId xmlns:a16="http://schemas.microsoft.com/office/drawing/2014/main" id="{00000000-0008-0000-0800-00007A000000}"/>
              </a:ext>
            </a:extLst>
          </xdr:cNvPr>
          <xdr:cNvSpPr/>
        </xdr:nvSpPr>
        <xdr:spPr>
          <a:xfrm>
            <a:off x="5753099" y="238125"/>
            <a:ext cx="2514601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23" name="CaixaDeTexto 122">
            <a:extLst>
              <a:ext uri="{FF2B5EF4-FFF2-40B4-BE49-F238E27FC236}">
                <a16:creationId xmlns:a16="http://schemas.microsoft.com/office/drawing/2014/main" id="{00000000-0008-0000-0800-00007B000000}"/>
              </a:ext>
            </a:extLst>
          </xdr:cNvPr>
          <xdr:cNvSpPr txBox="1"/>
        </xdr:nvSpPr>
        <xdr:spPr>
          <a:xfrm>
            <a:off x="6572249" y="433387"/>
            <a:ext cx="733426" cy="161926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pt-BR" sz="800" b="1">
                <a:solidFill>
                  <a:srgbClr val="FFC000"/>
                </a:solidFill>
              </a:rPr>
              <a:t>CADASTROS</a:t>
            </a:r>
          </a:p>
        </xdr:txBody>
      </xdr:sp>
      <xdr:grpSp>
        <xdr:nvGrpSpPr>
          <xdr:cNvPr id="124" name="Agrupar 123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800-00007C000000}"/>
              </a:ext>
            </a:extLst>
          </xdr:cNvPr>
          <xdr:cNvGrpSpPr/>
        </xdr:nvGrpSpPr>
        <xdr:grpSpPr>
          <a:xfrm>
            <a:off x="5667375" y="138113"/>
            <a:ext cx="685800" cy="242887"/>
            <a:chOff x="6324600" y="161925"/>
            <a:chExt cx="685800" cy="242887"/>
          </a:xfrm>
        </xdr:grpSpPr>
        <xdr:sp macro="" textlink="">
          <xdr:nvSpPr>
            <xdr:cNvPr id="131" name="Retângulo: Cantos Arredondados 130">
              <a:extLst>
                <a:ext uri="{FF2B5EF4-FFF2-40B4-BE49-F238E27FC236}">
                  <a16:creationId xmlns:a16="http://schemas.microsoft.com/office/drawing/2014/main" id="{00000000-0008-0000-0800-000083000000}"/>
                </a:ext>
              </a:extLst>
            </xdr:cNvPr>
            <xdr:cNvSpPr/>
          </xdr:nvSpPr>
          <xdr:spPr>
            <a:xfrm>
              <a:off x="6324600" y="161925"/>
              <a:ext cx="685800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32" name="CaixaDeTexto 131">
              <a:extLst>
                <a:ext uri="{FF2B5EF4-FFF2-40B4-BE49-F238E27FC236}">
                  <a16:creationId xmlns:a16="http://schemas.microsoft.com/office/drawing/2014/main" id="{00000000-0008-0000-0800-000084000000}"/>
                </a:ext>
              </a:extLst>
            </xdr:cNvPr>
            <xdr:cNvSpPr txBox="1"/>
          </xdr:nvSpPr>
          <xdr:spPr>
            <a:xfrm>
              <a:off x="6353707" y="192188"/>
              <a:ext cx="648000" cy="21262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25" name="Agrupar 124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800-00007D000000}"/>
              </a:ext>
            </a:extLst>
          </xdr:cNvPr>
          <xdr:cNvGrpSpPr/>
        </xdr:nvGrpSpPr>
        <xdr:grpSpPr>
          <a:xfrm>
            <a:off x="6448424" y="138113"/>
            <a:ext cx="790575" cy="238125"/>
            <a:chOff x="6324599" y="161925"/>
            <a:chExt cx="790575" cy="238125"/>
          </a:xfrm>
        </xdr:grpSpPr>
        <xdr:sp macro="" textlink="">
          <xdr:nvSpPr>
            <xdr:cNvPr id="129" name="Retângulo: Cantos Arredondados 128">
              <a:extLst>
                <a:ext uri="{FF2B5EF4-FFF2-40B4-BE49-F238E27FC236}">
                  <a16:creationId xmlns:a16="http://schemas.microsoft.com/office/drawing/2014/main" id="{00000000-0008-0000-0800-000081000000}"/>
                </a:ext>
              </a:extLst>
            </xdr:cNvPr>
            <xdr:cNvSpPr/>
          </xdr:nvSpPr>
          <xdr:spPr>
            <a:xfrm>
              <a:off x="6324599" y="161925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30" name="CaixaDeTexto 129">
              <a:extLst>
                <a:ext uri="{FF2B5EF4-FFF2-40B4-BE49-F238E27FC236}">
                  <a16:creationId xmlns:a16="http://schemas.microsoft.com/office/drawing/2014/main" id="{00000000-0008-0000-0800-000082000000}"/>
                </a:ext>
              </a:extLst>
            </xdr:cNvPr>
            <xdr:cNvSpPr txBox="1"/>
          </xdr:nvSpPr>
          <xdr:spPr>
            <a:xfrm>
              <a:off x="6334124" y="187425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MOTORISTAS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26" name="Agrupar 125">
            <a:hlinkClick xmlns:r="http://schemas.openxmlformats.org/officeDocument/2006/relationships" r:id="rId7"/>
            <a:extLst>
              <a:ext uri="{FF2B5EF4-FFF2-40B4-BE49-F238E27FC236}">
                <a16:creationId xmlns:a16="http://schemas.microsoft.com/office/drawing/2014/main" id="{00000000-0008-0000-0800-00007E000000}"/>
              </a:ext>
            </a:extLst>
          </xdr:cNvPr>
          <xdr:cNvGrpSpPr/>
        </xdr:nvGrpSpPr>
        <xdr:grpSpPr>
          <a:xfrm>
            <a:off x="7315199" y="142875"/>
            <a:ext cx="1047751" cy="247650"/>
            <a:chOff x="6315074" y="171450"/>
            <a:chExt cx="1047751" cy="247650"/>
          </a:xfrm>
        </xdr:grpSpPr>
        <xdr:sp macro="" textlink="">
          <xdr:nvSpPr>
            <xdr:cNvPr id="127" name="Retângulo: Cantos Arredondados 126">
              <a:extLst>
                <a:ext uri="{FF2B5EF4-FFF2-40B4-BE49-F238E27FC236}">
                  <a16:creationId xmlns:a16="http://schemas.microsoft.com/office/drawing/2014/main" id="{00000000-0008-0000-0800-00007F000000}"/>
                </a:ext>
              </a:extLst>
            </xdr:cNvPr>
            <xdr:cNvSpPr/>
          </xdr:nvSpPr>
          <xdr:spPr>
            <a:xfrm>
              <a:off x="6324600" y="171450"/>
              <a:ext cx="1019176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28" name="CaixaDeTexto 127">
              <a:extLst>
                <a:ext uri="{FF2B5EF4-FFF2-40B4-BE49-F238E27FC236}">
                  <a16:creationId xmlns:a16="http://schemas.microsoft.com/office/drawing/2014/main" id="{00000000-0008-0000-0800-000080000000}"/>
                </a:ext>
              </a:extLst>
            </xdr:cNvPr>
            <xdr:cNvSpPr txBox="1"/>
          </xdr:nvSpPr>
          <xdr:spPr>
            <a:xfrm>
              <a:off x="6315074" y="177900"/>
              <a:ext cx="1047751" cy="2412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CADASTROS GERAIS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</xdr:grpSp>
    <xdr:clientData/>
  </xdr:twoCellAnchor>
  <xdr:twoCellAnchor editAs="absolute">
    <xdr:from>
      <xdr:col>3</xdr:col>
      <xdr:colOff>85724</xdr:colOff>
      <xdr:row>0</xdr:row>
      <xdr:rowOff>133350</xdr:rowOff>
    </xdr:from>
    <xdr:to>
      <xdr:col>5</xdr:col>
      <xdr:colOff>542924</xdr:colOff>
      <xdr:row>2</xdr:row>
      <xdr:rowOff>166687</xdr:rowOff>
    </xdr:to>
    <xdr:grpSp>
      <xdr:nvGrpSpPr>
        <xdr:cNvPr id="76" name="Agrupa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GrpSpPr/>
      </xdr:nvGrpSpPr>
      <xdr:grpSpPr>
        <a:xfrm>
          <a:off x="1914524" y="133350"/>
          <a:ext cx="1676400" cy="452437"/>
          <a:chOff x="1914525" y="128588"/>
          <a:chExt cx="1676400" cy="452437"/>
        </a:xfrm>
      </xdr:grpSpPr>
      <xdr:sp macro="" textlink="">
        <xdr:nvSpPr>
          <xdr:cNvPr id="114" name="Retângulo: Cantos Arredondados 113">
            <a:extLst>
              <a:ext uri="{FF2B5EF4-FFF2-40B4-BE49-F238E27FC236}">
                <a16:creationId xmlns:a16="http://schemas.microsoft.com/office/drawing/2014/main" id="{00000000-0008-0000-0800-000072000000}"/>
              </a:ext>
            </a:extLst>
          </xdr:cNvPr>
          <xdr:cNvSpPr/>
        </xdr:nvSpPr>
        <xdr:spPr>
          <a:xfrm>
            <a:off x="2000250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115" name="Agrupar 114">
            <a:hlinkClick xmlns:r="http://schemas.openxmlformats.org/officeDocument/2006/relationships" r:id="rId8"/>
            <a:extLst>
              <a:ext uri="{FF2B5EF4-FFF2-40B4-BE49-F238E27FC236}">
                <a16:creationId xmlns:a16="http://schemas.microsoft.com/office/drawing/2014/main" id="{00000000-0008-0000-0800-000073000000}"/>
              </a:ext>
            </a:extLst>
          </xdr:cNvPr>
          <xdr:cNvGrpSpPr/>
        </xdr:nvGrpSpPr>
        <xdr:grpSpPr>
          <a:xfrm>
            <a:off x="1914525" y="128588"/>
            <a:ext cx="790575" cy="238125"/>
            <a:chOff x="1914525" y="128588"/>
            <a:chExt cx="790575" cy="238125"/>
          </a:xfrm>
        </xdr:grpSpPr>
        <xdr:sp macro="" textlink="">
          <xdr:nvSpPr>
            <xdr:cNvPr id="120" name="Retângulo: Cantos Arredondados 119">
              <a:extLst>
                <a:ext uri="{FF2B5EF4-FFF2-40B4-BE49-F238E27FC236}">
                  <a16:creationId xmlns:a16="http://schemas.microsoft.com/office/drawing/2014/main" id="{00000000-0008-0000-0800-000078000000}"/>
                </a:ext>
              </a:extLst>
            </xdr:cNvPr>
            <xdr:cNvSpPr/>
          </xdr:nvSpPr>
          <xdr:spPr>
            <a:xfrm>
              <a:off x="19145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21" name="CaixaDeTexto 120">
              <a:extLst>
                <a:ext uri="{FF2B5EF4-FFF2-40B4-BE49-F238E27FC236}">
                  <a16:creationId xmlns:a16="http://schemas.microsoft.com/office/drawing/2014/main" id="{00000000-0008-0000-0800-000079000000}"/>
                </a:ext>
              </a:extLst>
            </xdr:cNvPr>
            <xdr:cNvSpPr txBox="1"/>
          </xdr:nvSpPr>
          <xdr:spPr>
            <a:xfrm>
              <a:off x="19240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16" name="Agrupar 115">
            <a:hlinkClick xmlns:r="http://schemas.openxmlformats.org/officeDocument/2006/relationships" r:id="rId9"/>
            <a:extLst>
              <a:ext uri="{FF2B5EF4-FFF2-40B4-BE49-F238E27FC236}">
                <a16:creationId xmlns:a16="http://schemas.microsoft.com/office/drawing/2014/main" id="{00000000-0008-0000-0800-000074000000}"/>
              </a:ext>
            </a:extLst>
          </xdr:cNvPr>
          <xdr:cNvGrpSpPr/>
        </xdr:nvGrpSpPr>
        <xdr:grpSpPr>
          <a:xfrm>
            <a:off x="2800350" y="128588"/>
            <a:ext cx="790575" cy="238125"/>
            <a:chOff x="2800350" y="128588"/>
            <a:chExt cx="790575" cy="238125"/>
          </a:xfrm>
        </xdr:grpSpPr>
        <xdr:sp macro="" textlink="">
          <xdr:nvSpPr>
            <xdr:cNvPr id="118" name="Retângulo: Cantos Arredondados 117">
              <a:extLst>
                <a:ext uri="{FF2B5EF4-FFF2-40B4-BE49-F238E27FC236}">
                  <a16:creationId xmlns:a16="http://schemas.microsoft.com/office/drawing/2014/main" id="{00000000-0008-0000-0800-000076000000}"/>
                </a:ext>
              </a:extLst>
            </xdr:cNvPr>
            <xdr:cNvSpPr/>
          </xdr:nvSpPr>
          <xdr:spPr>
            <a:xfrm>
              <a:off x="28003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100000">
                    <a:srgbClr val="5A6BA0"/>
                  </a:gs>
                  <a:gs pos="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19" name="CaixaDeTexto 118">
              <a:extLst>
                <a:ext uri="{FF2B5EF4-FFF2-40B4-BE49-F238E27FC236}">
                  <a16:creationId xmlns:a16="http://schemas.microsoft.com/office/drawing/2014/main" id="{00000000-0008-0000-0800-000077000000}"/>
                </a:ext>
              </a:extLst>
            </xdr:cNvPr>
            <xdr:cNvSpPr txBox="1"/>
          </xdr:nvSpPr>
          <xdr:spPr>
            <a:xfrm>
              <a:off x="28098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ROTAS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117" name="CaixaDeTexto 116">
            <a:extLst>
              <a:ext uri="{FF2B5EF4-FFF2-40B4-BE49-F238E27FC236}">
                <a16:creationId xmlns:a16="http://schemas.microsoft.com/office/drawing/2014/main" id="{00000000-0008-0000-0800-000075000000}"/>
              </a:ext>
            </a:extLst>
          </xdr:cNvPr>
          <xdr:cNvSpPr txBox="1"/>
        </xdr:nvSpPr>
        <xdr:spPr>
          <a:xfrm>
            <a:off x="2314576" y="428625"/>
            <a:ext cx="936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LANÇAMENTOS</a:t>
            </a:r>
          </a:p>
        </xdr:txBody>
      </xdr:sp>
    </xdr:grpSp>
    <xdr:clientData/>
  </xdr:twoCellAnchor>
  <xdr:twoCellAnchor editAs="absolute">
    <xdr:from>
      <xdr:col>6</xdr:col>
      <xdr:colOff>123824</xdr:colOff>
      <xdr:row>0</xdr:row>
      <xdr:rowOff>133350</xdr:rowOff>
    </xdr:from>
    <xdr:to>
      <xdr:col>8</xdr:col>
      <xdr:colOff>581024</xdr:colOff>
      <xdr:row>2</xdr:row>
      <xdr:rowOff>157162</xdr:rowOff>
    </xdr:to>
    <xdr:grpSp>
      <xdr:nvGrpSpPr>
        <xdr:cNvPr id="77" name="Agrupa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GrpSpPr/>
      </xdr:nvGrpSpPr>
      <xdr:grpSpPr>
        <a:xfrm>
          <a:off x="3781424" y="133350"/>
          <a:ext cx="1676400" cy="442912"/>
          <a:chOff x="3781425" y="128588"/>
          <a:chExt cx="1676400" cy="442912"/>
        </a:xfrm>
      </xdr:grpSpPr>
      <xdr:sp macro="" textlink="">
        <xdr:nvSpPr>
          <xdr:cNvPr id="78" name="Retângulo: Cantos Arredondados 77">
            <a:extLst>
              <a:ext uri="{FF2B5EF4-FFF2-40B4-BE49-F238E27FC236}">
                <a16:creationId xmlns:a16="http://schemas.microsoft.com/office/drawing/2014/main" id="{00000000-0008-0000-0800-00004E000000}"/>
              </a:ext>
            </a:extLst>
          </xdr:cNvPr>
          <xdr:cNvSpPr/>
        </xdr:nvSpPr>
        <xdr:spPr>
          <a:xfrm>
            <a:off x="3838575" y="228600"/>
            <a:ext cx="1514475" cy="266700"/>
          </a:xfrm>
          <a:prstGeom prst="roundRect">
            <a:avLst/>
          </a:prstGeom>
          <a:noFill/>
          <a:ln>
            <a:gradFill>
              <a:gsLst>
                <a:gs pos="100000">
                  <a:srgbClr val="FDD692">
                    <a:alpha val="60000"/>
                  </a:srgbClr>
                </a:gs>
                <a:gs pos="0">
                  <a:srgbClr val="323B59"/>
                </a:gs>
              </a:gsLst>
              <a:lin ang="5400000" scaled="1"/>
            </a:gradFill>
          </a:ln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grpSp>
        <xdr:nvGrpSpPr>
          <xdr:cNvPr id="83" name="Agrupar 82">
            <a:hlinkClick xmlns:r="http://schemas.openxmlformats.org/officeDocument/2006/relationships" r:id="rId10"/>
            <a:extLst>
              <a:ext uri="{FF2B5EF4-FFF2-40B4-BE49-F238E27FC236}">
                <a16:creationId xmlns:a16="http://schemas.microsoft.com/office/drawing/2014/main" id="{00000000-0008-0000-0800-000053000000}"/>
              </a:ext>
            </a:extLst>
          </xdr:cNvPr>
          <xdr:cNvGrpSpPr/>
        </xdr:nvGrpSpPr>
        <xdr:grpSpPr>
          <a:xfrm>
            <a:off x="3781425" y="128588"/>
            <a:ext cx="790575" cy="238125"/>
            <a:chOff x="3781425" y="128588"/>
            <a:chExt cx="790575" cy="238125"/>
          </a:xfrm>
        </xdr:grpSpPr>
        <xdr:sp macro="" textlink="">
          <xdr:nvSpPr>
            <xdr:cNvPr id="112" name="Retângulo: Cantos Arredondados 111">
              <a:extLst>
                <a:ext uri="{FF2B5EF4-FFF2-40B4-BE49-F238E27FC236}">
                  <a16:creationId xmlns:a16="http://schemas.microsoft.com/office/drawing/2014/main" id="{00000000-0008-0000-0800-000070000000}"/>
                </a:ext>
              </a:extLst>
            </xdr:cNvPr>
            <xdr:cNvSpPr/>
          </xdr:nvSpPr>
          <xdr:spPr>
            <a:xfrm>
              <a:off x="3781425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13" name="CaixaDeTexto 112">
              <a:extLst>
                <a:ext uri="{FF2B5EF4-FFF2-40B4-BE49-F238E27FC236}">
                  <a16:creationId xmlns:a16="http://schemas.microsoft.com/office/drawing/2014/main" id="{00000000-0008-0000-0800-000071000000}"/>
                </a:ext>
              </a:extLst>
            </xdr:cNvPr>
            <xdr:cNvSpPr txBox="1"/>
          </xdr:nvSpPr>
          <xdr:spPr>
            <a:xfrm>
              <a:off x="3790950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GASTOS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grpSp>
        <xdr:nvGrpSpPr>
          <xdr:cNvPr id="106" name="Agrupar 105">
            <a:hlinkClick xmlns:r="http://schemas.openxmlformats.org/officeDocument/2006/relationships" r:id="rId11"/>
            <a:extLst>
              <a:ext uri="{FF2B5EF4-FFF2-40B4-BE49-F238E27FC236}">
                <a16:creationId xmlns:a16="http://schemas.microsoft.com/office/drawing/2014/main" id="{00000000-0008-0000-0800-00006A000000}"/>
              </a:ext>
            </a:extLst>
          </xdr:cNvPr>
          <xdr:cNvGrpSpPr/>
        </xdr:nvGrpSpPr>
        <xdr:grpSpPr>
          <a:xfrm>
            <a:off x="4667250" y="128588"/>
            <a:ext cx="790575" cy="238125"/>
            <a:chOff x="4667250" y="128588"/>
            <a:chExt cx="790575" cy="238125"/>
          </a:xfrm>
        </xdr:grpSpPr>
        <xdr:sp macro="" textlink="">
          <xdr:nvSpPr>
            <xdr:cNvPr id="110" name="Retângulo: Cantos Arredondados 109">
              <a:extLst>
                <a:ext uri="{FF2B5EF4-FFF2-40B4-BE49-F238E27FC236}">
                  <a16:creationId xmlns:a16="http://schemas.microsoft.com/office/drawing/2014/main" id="{00000000-0008-0000-0800-00006E000000}"/>
                </a:ext>
              </a:extLst>
            </xdr:cNvPr>
            <xdr:cNvSpPr/>
          </xdr:nvSpPr>
          <xdr:spPr>
            <a:xfrm>
              <a:off x="4667250" y="128588"/>
              <a:ext cx="790575" cy="238125"/>
            </a:xfrm>
            <a:prstGeom prst="roundRect">
              <a:avLst/>
            </a:prstGeom>
            <a:solidFill>
              <a:srgbClr val="323B59"/>
            </a:solidFill>
            <a:ln>
              <a:gradFill>
                <a:gsLst>
                  <a:gs pos="0">
                    <a:srgbClr val="5A6BA0"/>
                  </a:gs>
                  <a:gs pos="100000">
                    <a:srgbClr val="29DEA1"/>
                  </a:gs>
                </a:gsLst>
                <a:lin ang="5400000" scaled="1"/>
              </a:gradFill>
            </a:ln>
            <a:effectLst>
              <a:outerShdw blurRad="63500" sx="102000" sy="102000" algn="ctr" rotWithShape="0">
                <a:prstClr val="black">
                  <a:alpha val="70000"/>
                </a:prstClr>
              </a:outerShdw>
            </a:effectLst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pt-BR" sz="1100"/>
            </a:p>
          </xdr:txBody>
        </xdr:sp>
        <xdr:sp macro="" textlink="">
          <xdr:nvSpPr>
            <xdr:cNvPr id="111" name="CaixaDeTexto 110">
              <a:extLst>
                <a:ext uri="{FF2B5EF4-FFF2-40B4-BE49-F238E27FC236}">
                  <a16:creationId xmlns:a16="http://schemas.microsoft.com/office/drawing/2014/main" id="{00000000-0008-0000-0800-00006F000000}"/>
                </a:ext>
              </a:extLst>
            </xdr:cNvPr>
            <xdr:cNvSpPr txBox="1"/>
          </xdr:nvSpPr>
          <xdr:spPr>
            <a:xfrm>
              <a:off x="4676775" y="154088"/>
              <a:ext cx="762001" cy="2031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ctr"/>
              <a:r>
                <a:rPr lang="pt-BR" sz="800" b="1" baseline="0">
                  <a:solidFill>
                    <a:schemeClr val="bg1"/>
                  </a:solidFill>
                </a:rPr>
                <a:t>VEÍCULOS</a:t>
              </a:r>
              <a:endParaRPr lang="pt-BR" sz="800" b="1">
                <a:solidFill>
                  <a:schemeClr val="bg1"/>
                </a:solidFill>
              </a:endParaRPr>
            </a:p>
          </xdr:txBody>
        </xdr:sp>
      </xdr:grpSp>
      <xdr:sp macro="" textlink="">
        <xdr:nvSpPr>
          <xdr:cNvPr id="107" name="CaixaDeTexto 106">
            <a:extLst>
              <a:ext uri="{FF2B5EF4-FFF2-40B4-BE49-F238E27FC236}">
                <a16:creationId xmlns:a16="http://schemas.microsoft.com/office/drawing/2014/main" id="{00000000-0008-0000-0800-00006B000000}"/>
              </a:ext>
            </a:extLst>
          </xdr:cNvPr>
          <xdr:cNvSpPr txBox="1"/>
        </xdr:nvSpPr>
        <xdr:spPr>
          <a:xfrm>
            <a:off x="4200526" y="419100"/>
            <a:ext cx="864000" cy="152400"/>
          </a:xfrm>
          <a:prstGeom prst="rect">
            <a:avLst/>
          </a:prstGeom>
          <a:solidFill>
            <a:srgbClr val="323B59"/>
          </a:solidFill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pt-BR" sz="800" b="1">
                <a:solidFill>
                  <a:srgbClr val="FFC000"/>
                </a:solidFill>
              </a:rPr>
              <a:t>DASHBOARDS</a:t>
            </a:r>
          </a:p>
        </xdr:txBody>
      </xdr:sp>
    </xdr:grpSp>
    <xdr:clientData/>
  </xdr:twoCellAnchor>
  <xdr:twoCellAnchor>
    <xdr:from>
      <xdr:col>0</xdr:col>
      <xdr:colOff>123825</xdr:colOff>
      <xdr:row>5</xdr:row>
      <xdr:rowOff>36830</xdr:rowOff>
    </xdr:from>
    <xdr:to>
      <xdr:col>11</xdr:col>
      <xdr:colOff>19050</xdr:colOff>
      <xdr:row>10</xdr:row>
      <xdr:rowOff>161925</xdr:rowOff>
    </xdr:to>
    <xdr:grpSp>
      <xdr:nvGrpSpPr>
        <xdr:cNvPr id="15" name="Agrupa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GrpSpPr/>
      </xdr:nvGrpSpPr>
      <xdr:grpSpPr>
        <a:xfrm>
          <a:off x="123825" y="1046480"/>
          <a:ext cx="6600825" cy="1077595"/>
          <a:chOff x="1857375" y="4218305"/>
          <a:chExt cx="6600825" cy="1077595"/>
        </a:xfrm>
      </xdr:grpSpPr>
      <xdr:grpSp>
        <xdr:nvGrpSpPr>
          <xdr:cNvPr id="141" name="Agrupar 140">
            <a:extLst>
              <a:ext uri="{FF2B5EF4-FFF2-40B4-BE49-F238E27FC236}">
                <a16:creationId xmlns:a16="http://schemas.microsoft.com/office/drawing/2014/main" id="{00000000-0008-0000-0800-00008D000000}"/>
              </a:ext>
            </a:extLst>
          </xdr:cNvPr>
          <xdr:cNvGrpSpPr/>
        </xdr:nvGrpSpPr>
        <xdr:grpSpPr>
          <a:xfrm>
            <a:off x="1857375" y="4218305"/>
            <a:ext cx="6600825" cy="381000"/>
            <a:chOff x="361950" y="323850"/>
            <a:chExt cx="6600825" cy="381000"/>
          </a:xfrm>
        </xdr:grpSpPr>
        <xdr:cxnSp macro="">
          <xdr:nvCxnSpPr>
            <xdr:cNvPr id="146" name="Conector reto 145">
              <a:extLst>
                <a:ext uri="{FF2B5EF4-FFF2-40B4-BE49-F238E27FC236}">
                  <a16:creationId xmlns:a16="http://schemas.microsoft.com/office/drawing/2014/main" id="{00000000-0008-0000-0800-000092000000}"/>
                </a:ext>
              </a:extLst>
            </xdr:cNvPr>
            <xdr:cNvCxnSpPr/>
          </xdr:nvCxnSpPr>
          <xdr:spPr>
            <a:xfrm>
              <a:off x="5753100" y="533286"/>
              <a:ext cx="1209675" cy="0"/>
            </a:xfrm>
            <a:prstGeom prst="line">
              <a:avLst/>
            </a:prstGeom>
            <a:ln>
              <a:solidFill>
                <a:schemeClr val="bg1">
                  <a:lumMod val="85000"/>
                  <a:alpha val="70000"/>
                </a:schemeClr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147" name="CaixaDeTexto 146">
              <a:extLst>
                <a:ext uri="{FF2B5EF4-FFF2-40B4-BE49-F238E27FC236}">
                  <a16:creationId xmlns:a16="http://schemas.microsoft.com/office/drawing/2014/main" id="{00000000-0008-0000-0800-000093000000}"/>
                </a:ext>
              </a:extLst>
            </xdr:cNvPr>
            <xdr:cNvSpPr txBox="1"/>
          </xdr:nvSpPr>
          <xdr:spPr>
            <a:xfrm>
              <a:off x="361950" y="323850"/>
              <a:ext cx="5929312" cy="3810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ctr">
              <a:noAutofit/>
            </a:bodyPr>
            <a:lstStyle/>
            <a:p>
              <a:pPr algn="l"/>
              <a:r>
                <a:rPr lang="en-US" sz="1400" b="1" i="0" u="none" strike="noStrike">
                  <a:solidFill>
                    <a:srgbClr val="FFC000"/>
                  </a:solidFill>
                  <a:latin typeface="Calibri"/>
                  <a:cs typeface="Calibri"/>
                </a:rPr>
                <a:t>Na versão desbloqueada da planilha, quantos</a:t>
              </a:r>
              <a:r>
                <a:rPr lang="en-US" sz="1400" b="1" i="0" u="none" strike="noStrike" baseline="0">
                  <a:solidFill>
                    <a:srgbClr val="FFC000"/>
                  </a:solidFill>
                  <a:latin typeface="Calibri"/>
                  <a:cs typeface="Calibri"/>
                </a:rPr>
                <a:t> cadastros são possíveis?</a:t>
              </a:r>
              <a:endParaRPr lang="en-US" sz="1400" b="1" i="0" u="none" strike="noStrike">
                <a:solidFill>
                  <a:srgbClr val="FFC000"/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142" name="CaixaDeTexto 141">
            <a:extLst>
              <a:ext uri="{FF2B5EF4-FFF2-40B4-BE49-F238E27FC236}">
                <a16:creationId xmlns:a16="http://schemas.microsoft.com/office/drawing/2014/main" id="{00000000-0008-0000-0800-00008E000000}"/>
              </a:ext>
            </a:extLst>
          </xdr:cNvPr>
          <xdr:cNvSpPr txBox="1"/>
        </xdr:nvSpPr>
        <xdr:spPr>
          <a:xfrm>
            <a:off x="1933574" y="4532630"/>
            <a:ext cx="5886451" cy="76327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marL="0" indent="0" algn="l"/>
            <a:r>
              <a:rPr lang="en-US" sz="1200" b="1" i="0" u="none" strike="noStrike">
                <a:solidFill>
                  <a:schemeClr val="bg1">
                    <a:lumMod val="85000"/>
                  </a:schemeClr>
                </a:solidFill>
                <a:latin typeface="+mn-lt"/>
                <a:ea typeface="+mn-ea"/>
                <a:cs typeface="Calibri"/>
              </a:rPr>
              <a:t>A planilha foi configurada para suportar dados no período de 2020 a 2040. Ela possui capacidade para registrar até 1.500 rotas e 1.500 gastos. Caso precise de um volume maior de lançamentos, é possível realizar ajustes simples para expandir essa capacidade.</a:t>
            </a:r>
            <a:endParaRPr lang="pt-BR" sz="1200" b="1" i="0" u="none" strike="noStrike">
              <a:solidFill>
                <a:schemeClr val="bg1">
                  <a:lumMod val="85000"/>
                </a:schemeClr>
              </a:solidFill>
              <a:latin typeface="Calibri"/>
              <a:ea typeface="+mn-ea"/>
              <a:cs typeface="Calibri"/>
            </a:endParaRPr>
          </a:p>
        </xdr:txBody>
      </xdr:sp>
    </xdr:grpSp>
    <xdr:clientData/>
  </xdr:twoCellAnchor>
  <xdr:twoCellAnchor>
    <xdr:from>
      <xdr:col>0</xdr:col>
      <xdr:colOff>95250</xdr:colOff>
      <xdr:row>14</xdr:row>
      <xdr:rowOff>147637</xdr:rowOff>
    </xdr:from>
    <xdr:to>
      <xdr:col>8</xdr:col>
      <xdr:colOff>533400</xdr:colOff>
      <xdr:row>16</xdr:row>
      <xdr:rowOff>147637</xdr:rowOff>
    </xdr:to>
    <xdr:grpSp>
      <xdr:nvGrpSpPr>
        <xdr:cNvPr id="9" name="Agrupa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GrpSpPr/>
      </xdr:nvGrpSpPr>
      <xdr:grpSpPr>
        <a:xfrm>
          <a:off x="95250" y="2871787"/>
          <a:ext cx="5314950" cy="381000"/>
          <a:chOff x="361949" y="323850"/>
          <a:chExt cx="5314950" cy="381000"/>
        </a:xfrm>
      </xdr:grpSpPr>
      <xdr:cxnSp macro="">
        <xdr:nvCxnSpPr>
          <xdr:cNvPr id="27" name="Conector reto 26">
            <a:extLst>
              <a:ext uri="{FF2B5EF4-FFF2-40B4-BE49-F238E27FC236}">
                <a16:creationId xmlns:a16="http://schemas.microsoft.com/office/drawing/2014/main" id="{00000000-0008-0000-0800-00001B000000}"/>
              </a:ext>
            </a:extLst>
          </xdr:cNvPr>
          <xdr:cNvCxnSpPr/>
        </xdr:nvCxnSpPr>
        <xdr:spPr>
          <a:xfrm>
            <a:off x="4552949" y="533286"/>
            <a:ext cx="1123950" cy="0"/>
          </a:xfrm>
          <a:prstGeom prst="line">
            <a:avLst/>
          </a:prstGeom>
          <a:ln>
            <a:solidFill>
              <a:schemeClr val="bg1">
                <a:lumMod val="85000"/>
                <a:alpha val="70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8" name="CaixaDeTexto 27">
            <a:extLst>
              <a:ext uri="{FF2B5EF4-FFF2-40B4-BE49-F238E27FC236}">
                <a16:creationId xmlns:a16="http://schemas.microsoft.com/office/drawing/2014/main" id="{00000000-0008-0000-0800-00001C000000}"/>
              </a:ext>
            </a:extLst>
          </xdr:cNvPr>
          <xdr:cNvSpPr txBox="1"/>
        </xdr:nvSpPr>
        <xdr:spPr>
          <a:xfrm>
            <a:off x="361949" y="323850"/>
            <a:ext cx="3971925" cy="381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en-US" sz="1400" b="1" i="0" u="none" strike="noStrike" baseline="0">
                <a:solidFill>
                  <a:srgbClr val="FFC000"/>
                </a:solidFill>
                <a:latin typeface="Calibri"/>
                <a:cs typeface="Calibri"/>
              </a:rPr>
              <a:t>Como faço para comprar a versão desbloqueada?</a:t>
            </a:r>
            <a:endParaRPr lang="en-US" sz="1400" b="1" i="0" u="none" strike="noStrike">
              <a:solidFill>
                <a:srgbClr val="FFC000"/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>
    <xdr:from>
      <xdr:col>0</xdr:col>
      <xdr:colOff>171451</xdr:colOff>
      <xdr:row>16</xdr:row>
      <xdr:rowOff>80962</xdr:rowOff>
    </xdr:from>
    <xdr:to>
      <xdr:col>3</xdr:col>
      <xdr:colOff>152401</xdr:colOff>
      <xdr:row>18</xdr:row>
      <xdr:rowOff>80962</xdr:rowOff>
    </xdr:to>
    <xdr:sp macro="" textlink="">
      <xdr:nvSpPr>
        <xdr:cNvPr id="10" name="CaixaDeTexto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171451" y="3186112"/>
          <a:ext cx="1809750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200" b="1" i="0" u="none" strike="noStrike">
              <a:solidFill>
                <a:schemeClr val="bg1">
                  <a:lumMod val="85000"/>
                </a:schemeClr>
              </a:solidFill>
              <a:latin typeface="+mn-lt"/>
              <a:ea typeface="+mn-ea"/>
              <a:cs typeface="Calibri"/>
            </a:rPr>
            <a:t>Clique no botão ao lado</a:t>
          </a:r>
          <a:endParaRPr lang="pt-BR" sz="1200" b="1" i="0" u="none" strike="noStrike">
            <a:solidFill>
              <a:schemeClr val="bg1">
                <a:lumMod val="85000"/>
              </a:schemeClr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3</xdr:col>
      <xdr:colOff>9525</xdr:colOff>
      <xdr:row>16</xdr:row>
      <xdr:rowOff>136849</xdr:rowOff>
    </xdr:from>
    <xdr:to>
      <xdr:col>6</xdr:col>
      <xdr:colOff>561975</xdr:colOff>
      <xdr:row>18</xdr:row>
      <xdr:rowOff>60649</xdr:rowOff>
    </xdr:to>
    <xdr:grpSp>
      <xdr:nvGrpSpPr>
        <xdr:cNvPr id="150" name="Agrupar 149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GrpSpPr/>
      </xdr:nvGrpSpPr>
      <xdr:grpSpPr>
        <a:xfrm>
          <a:off x="1838325" y="3241999"/>
          <a:ext cx="2381250" cy="304800"/>
          <a:chOff x="3981450" y="4119569"/>
          <a:chExt cx="2381250" cy="304800"/>
        </a:xfrm>
      </xdr:grpSpPr>
      <xdr:sp macro="" textlink="">
        <xdr:nvSpPr>
          <xdr:cNvPr id="151" name="Retângulo: Cantos Arredondados 150">
            <a:extLst>
              <a:ext uri="{FF2B5EF4-FFF2-40B4-BE49-F238E27FC236}">
                <a16:creationId xmlns:a16="http://schemas.microsoft.com/office/drawing/2014/main" id="{00000000-0008-0000-0800-000097000000}"/>
              </a:ext>
            </a:extLst>
          </xdr:cNvPr>
          <xdr:cNvSpPr/>
        </xdr:nvSpPr>
        <xdr:spPr>
          <a:xfrm>
            <a:off x="3981450" y="4119569"/>
            <a:ext cx="2381250" cy="304800"/>
          </a:xfrm>
          <a:prstGeom prst="roundRect">
            <a:avLst>
              <a:gd name="adj" fmla="val 5676"/>
            </a:avLst>
          </a:prstGeom>
          <a:solidFill>
            <a:srgbClr val="41C77E"/>
          </a:solidFill>
          <a:ln>
            <a:noFill/>
          </a:ln>
          <a:effectLst>
            <a:outerShdw blurRad="50800" dist="38100" dir="2700000" algn="tl" rotWithShape="0">
              <a:prstClr val="black">
                <a:alpha val="10000"/>
              </a:prstClr>
            </a:outerShdw>
          </a:effec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sp macro="" textlink="">
        <xdr:nvSpPr>
          <xdr:cNvPr id="152" name="CaixaDeTexto 151">
            <a:extLst>
              <a:ext uri="{FF2B5EF4-FFF2-40B4-BE49-F238E27FC236}">
                <a16:creationId xmlns:a16="http://schemas.microsoft.com/office/drawing/2014/main" id="{00000000-0008-0000-0800-000098000000}"/>
              </a:ext>
            </a:extLst>
          </xdr:cNvPr>
          <xdr:cNvSpPr txBox="1"/>
        </xdr:nvSpPr>
        <xdr:spPr>
          <a:xfrm>
            <a:off x="4064198" y="4125732"/>
            <a:ext cx="2260401" cy="292475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1200" b="1" i="0" u="none" strike="noStrike">
                <a:solidFill>
                  <a:srgbClr val="242B44"/>
                </a:solidFill>
                <a:latin typeface="Calibri"/>
                <a:cs typeface="Calibri"/>
              </a:rPr>
              <a:t>Comprar versão</a:t>
            </a:r>
            <a:r>
              <a:rPr lang="en-US" sz="1200" b="1" i="0" u="none" strike="noStrike" baseline="0">
                <a:solidFill>
                  <a:srgbClr val="242B44"/>
                </a:solidFill>
                <a:latin typeface="Calibri"/>
                <a:cs typeface="Calibri"/>
              </a:rPr>
              <a:t> desbloqueada</a:t>
            </a:r>
            <a:endParaRPr lang="en-US" sz="1200" b="1" i="0" u="none" strike="noStrike">
              <a:solidFill>
                <a:srgbClr val="242B44"/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>
    <xdr:from>
      <xdr:col>7</xdr:col>
      <xdr:colOff>28575</xdr:colOff>
      <xdr:row>16</xdr:row>
      <xdr:rowOff>109537</xdr:rowOff>
    </xdr:from>
    <xdr:to>
      <xdr:col>10</xdr:col>
      <xdr:colOff>323850</xdr:colOff>
      <xdr:row>18</xdr:row>
      <xdr:rowOff>109537</xdr:rowOff>
    </xdr:to>
    <xdr:sp macro="" textlink="">
      <xdr:nvSpPr>
        <xdr:cNvPr id="22" name="CaixaDeTexto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4295775" y="3214687"/>
          <a:ext cx="2124075" cy="381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l"/>
          <a:r>
            <a:rPr lang="en-US" sz="1200" b="1" i="0" u="none" strike="noStrike">
              <a:solidFill>
                <a:schemeClr val="bg1">
                  <a:lumMod val="85000"/>
                </a:schemeClr>
              </a:solidFill>
              <a:latin typeface="+mn-lt"/>
              <a:ea typeface="+mn-ea"/>
              <a:cs typeface="Calibri"/>
            </a:rPr>
            <a:t>ou</a:t>
          </a:r>
          <a:r>
            <a:rPr lang="en-US" sz="1200" b="1" i="0" u="none" strike="noStrike" baseline="0">
              <a:solidFill>
                <a:schemeClr val="bg1">
                  <a:lumMod val="85000"/>
                </a:schemeClr>
              </a:solidFill>
              <a:latin typeface="+mn-lt"/>
              <a:ea typeface="+mn-ea"/>
              <a:cs typeface="Calibri"/>
            </a:rPr>
            <a:t> compre via qrcode ao lado</a:t>
          </a:r>
          <a:endParaRPr lang="pt-BR" sz="1200" b="1" i="0" u="none" strike="noStrike">
            <a:solidFill>
              <a:schemeClr val="bg1">
                <a:lumMod val="85000"/>
              </a:schemeClr>
            </a:solidFill>
            <a:latin typeface="Calibri"/>
            <a:ea typeface="+mn-ea"/>
            <a:cs typeface="Calibri"/>
          </a:endParaRPr>
        </a:p>
      </xdr:txBody>
    </xdr:sp>
    <xdr:clientData/>
  </xdr:twoCellAnchor>
  <xdr:twoCellAnchor>
    <xdr:from>
      <xdr:col>10</xdr:col>
      <xdr:colOff>323850</xdr:colOff>
      <xdr:row>13</xdr:row>
      <xdr:rowOff>38100</xdr:rowOff>
    </xdr:from>
    <xdr:to>
      <xdr:col>11</xdr:col>
      <xdr:colOff>571500</xdr:colOff>
      <xdr:row>17</xdr:row>
      <xdr:rowOff>109537</xdr:rowOff>
    </xdr:to>
    <xdr:cxnSp macro="">
      <xdr:nvCxnSpPr>
        <xdr:cNvPr id="24" name="Conector de Seta Reta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>
          <a:stCxn id="22" idx="3"/>
        </xdr:cNvCxnSpPr>
      </xdr:nvCxnSpPr>
      <xdr:spPr>
        <a:xfrm flipV="1">
          <a:off x="6419850" y="2571750"/>
          <a:ext cx="857250" cy="833437"/>
        </a:xfrm>
        <a:prstGeom prst="straightConnector1">
          <a:avLst/>
        </a:prstGeom>
        <a:ln>
          <a:solidFill>
            <a:srgbClr val="29DEA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514351</xdr:colOff>
      <xdr:row>6</xdr:row>
      <xdr:rowOff>171450</xdr:rowOff>
    </xdr:from>
    <xdr:to>
      <xdr:col>16</xdr:col>
      <xdr:colOff>209551</xdr:colOff>
      <xdr:row>20</xdr:row>
      <xdr:rowOff>9525</xdr:rowOff>
    </xdr:to>
    <xdr:grpSp>
      <xdr:nvGrpSpPr>
        <xdr:cNvPr id="30" name="Agrupar 29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GrpSpPr/>
      </xdr:nvGrpSpPr>
      <xdr:grpSpPr>
        <a:xfrm>
          <a:off x="7219951" y="1371600"/>
          <a:ext cx="2743200" cy="2505075"/>
          <a:chOff x="6953251" y="1866900"/>
          <a:chExt cx="2743200" cy="2505075"/>
        </a:xfrm>
      </xdr:grpSpPr>
      <xdr:sp macro="" textlink="">
        <xdr:nvSpPr>
          <xdr:cNvPr id="29" name="Retângulo: Cantos Arredondados 28">
            <a:extLst>
              <a:ext uri="{FF2B5EF4-FFF2-40B4-BE49-F238E27FC236}">
                <a16:creationId xmlns:a16="http://schemas.microsoft.com/office/drawing/2014/main" id="{00000000-0008-0000-0800-00001D000000}"/>
              </a:ext>
            </a:extLst>
          </xdr:cNvPr>
          <xdr:cNvSpPr/>
        </xdr:nvSpPr>
        <xdr:spPr>
          <a:xfrm>
            <a:off x="7172326" y="1866900"/>
            <a:ext cx="2305050" cy="2505075"/>
          </a:xfrm>
          <a:prstGeom prst="roundRect">
            <a:avLst>
              <a:gd name="adj" fmla="val 3383"/>
            </a:avLst>
          </a:prstGeom>
          <a:solidFill>
            <a:srgbClr val="29DEA1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t-BR" sz="1100"/>
          </a:p>
        </xdr:txBody>
      </xdr:sp>
      <xdr:pic>
        <xdr:nvPicPr>
          <xdr:cNvPr id="21" name="Imagem 20" descr="Código QR&#10;&#10;Descrição gerada automaticamente">
            <a:extLst>
              <a:ext uri="{FF2B5EF4-FFF2-40B4-BE49-F238E27FC236}">
                <a16:creationId xmlns:a16="http://schemas.microsoft.com/office/drawing/2014/main" id="{00000000-0008-0000-0800-00001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4"/>
          <a:stretch>
            <a:fillRect/>
          </a:stretch>
        </xdr:blipFill>
        <xdr:spPr>
          <a:xfrm>
            <a:off x="7305804" y="2247900"/>
            <a:ext cx="2038095" cy="2076190"/>
          </a:xfrm>
          <a:prstGeom prst="rect">
            <a:avLst/>
          </a:prstGeom>
        </xdr:spPr>
      </xdr:pic>
      <xdr:sp macro="" textlink="">
        <xdr:nvSpPr>
          <xdr:cNvPr id="25" name="CaixaDeTexto 24">
            <a:extLst>
              <a:ext uri="{FF2B5EF4-FFF2-40B4-BE49-F238E27FC236}">
                <a16:creationId xmlns:a16="http://schemas.microsoft.com/office/drawing/2014/main" id="{00000000-0008-0000-0800-000019000000}"/>
              </a:ext>
            </a:extLst>
          </xdr:cNvPr>
          <xdr:cNvSpPr txBox="1"/>
        </xdr:nvSpPr>
        <xdr:spPr>
          <a:xfrm>
            <a:off x="6953251" y="1885950"/>
            <a:ext cx="2743200" cy="381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ctr"/>
            <a:r>
              <a:rPr lang="en-US" sz="1200" b="1" i="0" u="none" strike="noStrike" baseline="0">
                <a:solidFill>
                  <a:sysClr val="windowText" lastClr="000000"/>
                </a:solidFill>
                <a:latin typeface="Calibri"/>
                <a:cs typeface="Calibri"/>
              </a:rPr>
              <a:t>Comprar a versão desbloqueada</a:t>
            </a:r>
            <a:endParaRPr lang="en-US" sz="1200" b="1" i="0" u="none" strike="noStrike">
              <a:solidFill>
                <a:sysClr val="windowText" lastClr="000000"/>
              </a:solidFill>
              <a:latin typeface="Calibri"/>
              <a:cs typeface="Calibri"/>
            </a:endParaRPr>
          </a:p>
        </xdr:txBody>
      </xdr:sp>
    </xdr:grpSp>
    <xdr:clientData/>
  </xdr:twoCellAnchor>
  <xdr:twoCellAnchor>
    <xdr:from>
      <xdr:col>16</xdr:col>
      <xdr:colOff>95250</xdr:colOff>
      <xdr:row>4</xdr:row>
      <xdr:rowOff>76200</xdr:rowOff>
    </xdr:from>
    <xdr:to>
      <xdr:col>25</xdr:col>
      <xdr:colOff>538162</xdr:colOff>
      <xdr:row>23</xdr:row>
      <xdr:rowOff>28575</xdr:rowOff>
    </xdr:to>
    <xdr:grpSp>
      <xdr:nvGrpSpPr>
        <xdr:cNvPr id="68" name="Agrupa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GrpSpPr/>
      </xdr:nvGrpSpPr>
      <xdr:grpSpPr>
        <a:xfrm>
          <a:off x="9848850" y="895350"/>
          <a:ext cx="5929312" cy="3571875"/>
          <a:chOff x="10915650" y="838200"/>
          <a:chExt cx="5929312" cy="3571875"/>
        </a:xfrm>
      </xdr:grpSpPr>
      <xdr:grpSp>
        <xdr:nvGrpSpPr>
          <xdr:cNvPr id="36" name="Agrupar 35">
            <a:extLst>
              <a:ext uri="{FF2B5EF4-FFF2-40B4-BE49-F238E27FC236}">
                <a16:creationId xmlns:a16="http://schemas.microsoft.com/office/drawing/2014/main" id="{00000000-0008-0000-0800-000024000000}"/>
              </a:ext>
            </a:extLst>
          </xdr:cNvPr>
          <xdr:cNvGrpSpPr/>
        </xdr:nvGrpSpPr>
        <xdr:grpSpPr>
          <a:xfrm>
            <a:off x="10915650" y="1276350"/>
            <a:ext cx="5334000" cy="600075"/>
            <a:chOff x="1238250" y="1352550"/>
            <a:chExt cx="5334000" cy="600075"/>
          </a:xfrm>
        </xdr:grpSpPr>
        <xdr:grpSp>
          <xdr:nvGrpSpPr>
            <xdr:cNvPr id="37" name="Agrupar 36">
              <a:extLst>
                <a:ext uri="{FF2B5EF4-FFF2-40B4-BE49-F238E27FC236}">
                  <a16:creationId xmlns:a16="http://schemas.microsoft.com/office/drawing/2014/main" id="{00000000-0008-0000-0800-000025000000}"/>
                </a:ext>
              </a:extLst>
            </xdr:cNvPr>
            <xdr:cNvGrpSpPr/>
          </xdr:nvGrpSpPr>
          <xdr:grpSpPr>
            <a:xfrm>
              <a:off x="1238250" y="1352550"/>
              <a:ext cx="5334000" cy="381000"/>
              <a:chOff x="361950" y="323850"/>
              <a:chExt cx="5334000" cy="381000"/>
            </a:xfrm>
          </xdr:grpSpPr>
          <xdr:cxnSp macro="">
            <xdr:nvCxnSpPr>
              <xdr:cNvPr id="39" name="Conector reto 38">
                <a:extLst>
                  <a:ext uri="{FF2B5EF4-FFF2-40B4-BE49-F238E27FC236}">
                    <a16:creationId xmlns:a16="http://schemas.microsoft.com/office/drawing/2014/main" id="{00000000-0008-0000-0800-000027000000}"/>
                  </a:ext>
                </a:extLst>
              </xdr:cNvPr>
              <xdr:cNvCxnSpPr/>
            </xdr:nvCxnSpPr>
            <xdr:spPr>
              <a:xfrm>
                <a:off x="4457700" y="533286"/>
                <a:ext cx="1238250" cy="0"/>
              </a:xfrm>
              <a:prstGeom prst="line">
                <a:avLst/>
              </a:prstGeom>
              <a:ln>
                <a:solidFill>
                  <a:schemeClr val="bg1">
                    <a:lumMod val="50000"/>
                    <a:alpha val="70000"/>
                  </a:schemeClr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40" name="CaixaDeTexto 39">
                <a:extLst>
                  <a:ext uri="{FF2B5EF4-FFF2-40B4-BE49-F238E27FC236}">
                    <a16:creationId xmlns:a16="http://schemas.microsoft.com/office/drawing/2014/main" id="{00000000-0008-0000-0800-000028000000}"/>
                  </a:ext>
                </a:extLst>
              </xdr:cNvPr>
              <xdr:cNvSpPr txBox="1"/>
            </xdr:nvSpPr>
            <xdr:spPr>
              <a:xfrm>
                <a:off x="361950" y="323850"/>
                <a:ext cx="4505325" cy="38100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ctr">
                <a:noAutofit/>
              </a:bodyPr>
              <a:lstStyle/>
              <a:p>
                <a:pPr algn="l"/>
                <a:r>
                  <a:rPr lang="en-US" sz="1400" b="1" i="0" u="none" strike="noStrike">
                    <a:solidFill>
                      <a:schemeClr val="bg1">
                        <a:lumMod val="95000"/>
                      </a:schemeClr>
                    </a:solidFill>
                    <a:latin typeface="Calibri"/>
                    <a:cs typeface="Calibri"/>
                  </a:rPr>
                  <a:t>Na versão desbloqueada</a:t>
                </a:r>
                <a:r>
                  <a:rPr lang="en-US" sz="1400" b="1" i="0" u="none" strike="noStrike" baseline="0">
                    <a:solidFill>
                      <a:schemeClr val="bg1">
                        <a:lumMod val="95000"/>
                      </a:schemeClr>
                    </a:solidFill>
                    <a:latin typeface="Calibri"/>
                    <a:cs typeface="Calibri"/>
                  </a:rPr>
                  <a:t> é possível inserir o logotipo?</a:t>
                </a:r>
                <a:endParaRPr lang="en-US" sz="1400" b="1" i="0" u="none" strike="noStrike">
                  <a:solidFill>
                    <a:schemeClr val="bg1">
                      <a:lumMod val="95000"/>
                    </a:schemeClr>
                  </a:solidFill>
                  <a:latin typeface="Calibri"/>
                  <a:cs typeface="Calibri"/>
                </a:endParaRPr>
              </a:p>
            </xdr:txBody>
          </xdr:sp>
        </xdr:grpSp>
        <xdr:sp macro="" textlink="">
          <xdr:nvSpPr>
            <xdr:cNvPr id="38" name="CaixaDeTexto 37">
              <a:extLst>
                <a:ext uri="{FF2B5EF4-FFF2-40B4-BE49-F238E27FC236}">
                  <a16:creationId xmlns:a16="http://schemas.microsoft.com/office/drawing/2014/main" id="{00000000-0008-0000-0800-000026000000}"/>
                </a:ext>
              </a:extLst>
            </xdr:cNvPr>
            <xdr:cNvSpPr txBox="1"/>
          </xdr:nvSpPr>
          <xdr:spPr>
            <a:xfrm>
              <a:off x="1243012" y="1647824"/>
              <a:ext cx="4614863" cy="3048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lang="en-US" sz="1200" b="0" i="0" u="none" strike="noStrike">
                  <a:solidFill>
                    <a:schemeClr val="bg1">
                      <a:lumMod val="95000"/>
                    </a:schemeClr>
                  </a:solidFill>
                  <a:latin typeface="+mn-lt"/>
                  <a:cs typeface="Calibri"/>
                </a:rPr>
                <a:t>Sim. A planilha é enviada 100% desbloqueada. Você</a:t>
              </a:r>
              <a:r>
                <a:rPr lang="en-US" sz="1200" b="0" i="0" u="none" strike="noStrike" baseline="0">
                  <a:solidFill>
                    <a:schemeClr val="bg1">
                      <a:lumMod val="95000"/>
                    </a:schemeClr>
                  </a:solidFill>
                  <a:latin typeface="+mn-lt"/>
                  <a:cs typeface="Calibri"/>
                </a:rPr>
                <a:t> pode editar tudo!</a:t>
              </a:r>
              <a:endParaRPr lang="en-US" sz="1200" b="0" i="0" u="none" strike="noStrike">
                <a:solidFill>
                  <a:schemeClr val="bg1">
                    <a:lumMod val="95000"/>
                  </a:schemeClr>
                </a:solidFill>
                <a:latin typeface="+mn-lt"/>
                <a:cs typeface="Calibri"/>
              </a:endParaRPr>
            </a:p>
          </xdr:txBody>
        </xdr:sp>
      </xdr:grpSp>
      <xdr:grpSp>
        <xdr:nvGrpSpPr>
          <xdr:cNvPr id="41" name="Agrupar 40">
            <a:extLst>
              <a:ext uri="{FF2B5EF4-FFF2-40B4-BE49-F238E27FC236}">
                <a16:creationId xmlns:a16="http://schemas.microsoft.com/office/drawing/2014/main" id="{00000000-0008-0000-0800-000029000000}"/>
              </a:ext>
            </a:extLst>
          </xdr:cNvPr>
          <xdr:cNvGrpSpPr/>
        </xdr:nvGrpSpPr>
        <xdr:grpSpPr>
          <a:xfrm>
            <a:off x="10915650" y="3009900"/>
            <a:ext cx="5343525" cy="600075"/>
            <a:chOff x="1238250" y="1352550"/>
            <a:chExt cx="5343525" cy="600075"/>
          </a:xfrm>
        </xdr:grpSpPr>
        <xdr:grpSp>
          <xdr:nvGrpSpPr>
            <xdr:cNvPr id="42" name="Agrupar 41">
              <a:extLst>
                <a:ext uri="{FF2B5EF4-FFF2-40B4-BE49-F238E27FC236}">
                  <a16:creationId xmlns:a16="http://schemas.microsoft.com/office/drawing/2014/main" id="{00000000-0008-0000-0800-00002A000000}"/>
                </a:ext>
              </a:extLst>
            </xdr:cNvPr>
            <xdr:cNvGrpSpPr/>
          </xdr:nvGrpSpPr>
          <xdr:grpSpPr>
            <a:xfrm>
              <a:off x="1238250" y="1352550"/>
              <a:ext cx="5343525" cy="381000"/>
              <a:chOff x="361950" y="323850"/>
              <a:chExt cx="5343525" cy="381000"/>
            </a:xfrm>
          </xdr:grpSpPr>
          <xdr:cxnSp macro="">
            <xdr:nvCxnSpPr>
              <xdr:cNvPr id="44" name="Conector reto 43">
                <a:extLst>
                  <a:ext uri="{FF2B5EF4-FFF2-40B4-BE49-F238E27FC236}">
                    <a16:creationId xmlns:a16="http://schemas.microsoft.com/office/drawing/2014/main" id="{00000000-0008-0000-0800-00002C000000}"/>
                  </a:ext>
                </a:extLst>
              </xdr:cNvPr>
              <xdr:cNvCxnSpPr/>
            </xdr:nvCxnSpPr>
            <xdr:spPr>
              <a:xfrm>
                <a:off x="2000250" y="533286"/>
                <a:ext cx="3705225" cy="0"/>
              </a:xfrm>
              <a:prstGeom prst="line">
                <a:avLst/>
              </a:prstGeom>
              <a:ln>
                <a:solidFill>
                  <a:schemeClr val="bg1">
                    <a:lumMod val="50000"/>
                    <a:alpha val="70000"/>
                  </a:schemeClr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45" name="CaixaDeTexto 44">
                <a:extLst>
                  <a:ext uri="{FF2B5EF4-FFF2-40B4-BE49-F238E27FC236}">
                    <a16:creationId xmlns:a16="http://schemas.microsoft.com/office/drawing/2014/main" id="{00000000-0008-0000-0800-00002D000000}"/>
                  </a:ext>
                </a:extLst>
              </xdr:cNvPr>
              <xdr:cNvSpPr txBox="1"/>
            </xdr:nvSpPr>
            <xdr:spPr>
              <a:xfrm>
                <a:off x="361950" y="323850"/>
                <a:ext cx="3990975" cy="38100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ctr">
                <a:noAutofit/>
              </a:bodyPr>
              <a:lstStyle/>
              <a:p>
                <a:pPr algn="l"/>
                <a:r>
                  <a:rPr lang="en-US" sz="1400" b="1" i="0" u="none" strike="noStrike" baseline="0">
                    <a:solidFill>
                      <a:schemeClr val="bg1">
                        <a:lumMod val="95000"/>
                      </a:schemeClr>
                    </a:solidFill>
                    <a:latin typeface="Calibri"/>
                    <a:cs typeface="Calibri"/>
                  </a:rPr>
                  <a:t>Tem mensalidade?</a:t>
                </a:r>
                <a:endParaRPr lang="en-US" sz="1400" b="1" i="0" u="none" strike="noStrike">
                  <a:solidFill>
                    <a:schemeClr val="bg1">
                      <a:lumMod val="95000"/>
                    </a:schemeClr>
                  </a:solidFill>
                  <a:latin typeface="Calibri"/>
                  <a:cs typeface="Calibri"/>
                </a:endParaRPr>
              </a:p>
            </xdr:txBody>
          </xdr:sp>
        </xdr:grpSp>
        <xdr:sp macro="" textlink="">
          <xdr:nvSpPr>
            <xdr:cNvPr id="43" name="CaixaDeTexto 42">
              <a:extLst>
                <a:ext uri="{FF2B5EF4-FFF2-40B4-BE49-F238E27FC236}">
                  <a16:creationId xmlns:a16="http://schemas.microsoft.com/office/drawing/2014/main" id="{00000000-0008-0000-0800-00002B000000}"/>
                </a:ext>
              </a:extLst>
            </xdr:cNvPr>
            <xdr:cNvSpPr txBox="1"/>
          </xdr:nvSpPr>
          <xdr:spPr>
            <a:xfrm>
              <a:off x="1243012" y="1647824"/>
              <a:ext cx="3567113" cy="3048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lang="en-US" sz="1200" b="0" i="0" u="none" strike="noStrike">
                  <a:solidFill>
                    <a:schemeClr val="bg1">
                      <a:lumMod val="95000"/>
                    </a:schemeClr>
                  </a:solidFill>
                  <a:latin typeface="+mn-lt"/>
                  <a:cs typeface="Calibri"/>
                </a:rPr>
                <a:t>Não</a:t>
              </a:r>
              <a:r>
                <a:rPr lang="en-US" sz="1200" b="0" i="0" u="none" strike="noStrike" baseline="0">
                  <a:solidFill>
                    <a:schemeClr val="bg1">
                      <a:lumMod val="95000"/>
                    </a:schemeClr>
                  </a:solidFill>
                  <a:latin typeface="+mn-lt"/>
                  <a:cs typeface="Calibri"/>
                </a:rPr>
                <a:t> temos mensalidade. Pagamento único.</a:t>
              </a:r>
              <a:endParaRPr lang="en-US" sz="1200" b="0" i="0" u="none" strike="noStrike">
                <a:solidFill>
                  <a:schemeClr val="bg1">
                    <a:lumMod val="95000"/>
                  </a:schemeClr>
                </a:solidFill>
                <a:latin typeface="+mn-lt"/>
                <a:cs typeface="Calibri"/>
              </a:endParaRPr>
            </a:p>
          </xdr:txBody>
        </xdr:sp>
      </xdr:grpSp>
      <xdr:grpSp>
        <xdr:nvGrpSpPr>
          <xdr:cNvPr id="46" name="Agrupar 45">
            <a:extLst>
              <a:ext uri="{FF2B5EF4-FFF2-40B4-BE49-F238E27FC236}">
                <a16:creationId xmlns:a16="http://schemas.microsoft.com/office/drawing/2014/main" id="{00000000-0008-0000-0800-00002E000000}"/>
              </a:ext>
            </a:extLst>
          </xdr:cNvPr>
          <xdr:cNvGrpSpPr/>
        </xdr:nvGrpSpPr>
        <xdr:grpSpPr>
          <a:xfrm>
            <a:off x="10915650" y="2076450"/>
            <a:ext cx="5419725" cy="895350"/>
            <a:chOff x="1238250" y="1352550"/>
            <a:chExt cx="5419725" cy="895350"/>
          </a:xfrm>
        </xdr:grpSpPr>
        <xdr:grpSp>
          <xdr:nvGrpSpPr>
            <xdr:cNvPr id="47" name="Agrupar 46">
              <a:extLst>
                <a:ext uri="{FF2B5EF4-FFF2-40B4-BE49-F238E27FC236}">
                  <a16:creationId xmlns:a16="http://schemas.microsoft.com/office/drawing/2014/main" id="{00000000-0008-0000-0800-00002F000000}"/>
                </a:ext>
              </a:extLst>
            </xdr:cNvPr>
            <xdr:cNvGrpSpPr/>
          </xdr:nvGrpSpPr>
          <xdr:grpSpPr>
            <a:xfrm>
              <a:off x="1238250" y="1352550"/>
              <a:ext cx="5372100" cy="381000"/>
              <a:chOff x="361950" y="323850"/>
              <a:chExt cx="5372100" cy="381000"/>
            </a:xfrm>
          </xdr:grpSpPr>
          <xdr:cxnSp macro="">
            <xdr:nvCxnSpPr>
              <xdr:cNvPr id="49" name="Conector reto 48">
                <a:extLst>
                  <a:ext uri="{FF2B5EF4-FFF2-40B4-BE49-F238E27FC236}">
                    <a16:creationId xmlns:a16="http://schemas.microsoft.com/office/drawing/2014/main" id="{00000000-0008-0000-0800-000031000000}"/>
                  </a:ext>
                </a:extLst>
              </xdr:cNvPr>
              <xdr:cNvCxnSpPr/>
            </xdr:nvCxnSpPr>
            <xdr:spPr>
              <a:xfrm>
                <a:off x="4800600" y="533286"/>
                <a:ext cx="933450" cy="0"/>
              </a:xfrm>
              <a:prstGeom prst="line">
                <a:avLst/>
              </a:prstGeom>
              <a:ln>
                <a:solidFill>
                  <a:schemeClr val="bg1">
                    <a:lumMod val="50000"/>
                    <a:alpha val="70000"/>
                  </a:schemeClr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50" name="CaixaDeTexto 49">
                <a:extLst>
                  <a:ext uri="{FF2B5EF4-FFF2-40B4-BE49-F238E27FC236}">
                    <a16:creationId xmlns:a16="http://schemas.microsoft.com/office/drawing/2014/main" id="{00000000-0008-0000-0800-000032000000}"/>
                  </a:ext>
                </a:extLst>
              </xdr:cNvPr>
              <xdr:cNvSpPr txBox="1"/>
            </xdr:nvSpPr>
            <xdr:spPr>
              <a:xfrm>
                <a:off x="361950" y="323850"/>
                <a:ext cx="4695825" cy="38100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ctr">
                <a:noAutofit/>
              </a:bodyPr>
              <a:lstStyle/>
              <a:p>
                <a:pPr algn="l"/>
                <a:r>
                  <a:rPr lang="en-US" sz="1400" b="1" i="0" u="none" strike="noStrike" baseline="0">
                    <a:solidFill>
                      <a:schemeClr val="bg1">
                        <a:lumMod val="95000"/>
                      </a:schemeClr>
                    </a:solidFill>
                    <a:latin typeface="Calibri"/>
                    <a:cs typeface="Calibri"/>
                  </a:rPr>
                  <a:t>Após o pagamento, em quanto tempo recebo a planilha?</a:t>
                </a:r>
                <a:endParaRPr lang="en-US" sz="1400" b="1" i="0" u="none" strike="noStrike">
                  <a:solidFill>
                    <a:schemeClr val="bg1">
                      <a:lumMod val="95000"/>
                    </a:schemeClr>
                  </a:solidFill>
                  <a:latin typeface="Calibri"/>
                  <a:cs typeface="Calibri"/>
                </a:endParaRPr>
              </a:p>
            </xdr:txBody>
          </xdr:sp>
        </xdr:grpSp>
        <xdr:sp macro="" textlink="">
          <xdr:nvSpPr>
            <xdr:cNvPr id="48" name="CaixaDeTexto 47">
              <a:extLst>
                <a:ext uri="{FF2B5EF4-FFF2-40B4-BE49-F238E27FC236}">
                  <a16:creationId xmlns:a16="http://schemas.microsoft.com/office/drawing/2014/main" id="{00000000-0008-0000-0800-000030000000}"/>
                </a:ext>
              </a:extLst>
            </xdr:cNvPr>
            <xdr:cNvSpPr txBox="1"/>
          </xdr:nvSpPr>
          <xdr:spPr>
            <a:xfrm>
              <a:off x="1243012" y="1647824"/>
              <a:ext cx="5414963" cy="60007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lang="en-US" sz="1200" b="0" i="0" u="none" strike="noStrike">
                  <a:solidFill>
                    <a:schemeClr val="bg1">
                      <a:lumMod val="95000"/>
                    </a:schemeClr>
                  </a:solidFill>
                  <a:latin typeface="+mn-lt"/>
                  <a:cs typeface="Calibri"/>
                </a:rPr>
                <a:t>Você</a:t>
              </a:r>
              <a:r>
                <a:rPr lang="en-US" sz="1200" b="0" i="0" u="none" strike="noStrike" baseline="0">
                  <a:solidFill>
                    <a:schemeClr val="bg1">
                      <a:lumMod val="95000"/>
                    </a:schemeClr>
                  </a:solidFill>
                  <a:latin typeface="+mn-lt"/>
                  <a:cs typeface="Calibri"/>
                </a:rPr>
                <a:t> recebe imediatamente a planilha após a confirmação do pagamento. Nosso sistema é automizado.</a:t>
              </a:r>
              <a:endParaRPr lang="en-US" sz="1200" b="0" i="0" u="none" strike="noStrike">
                <a:solidFill>
                  <a:schemeClr val="bg1">
                    <a:lumMod val="95000"/>
                  </a:schemeClr>
                </a:solidFill>
                <a:latin typeface="+mn-lt"/>
                <a:cs typeface="Calibri"/>
              </a:endParaRPr>
            </a:p>
          </xdr:txBody>
        </xdr:sp>
      </xdr:grpSp>
      <xdr:grpSp>
        <xdr:nvGrpSpPr>
          <xdr:cNvPr id="51" name="Agrupar 50">
            <a:extLst>
              <a:ext uri="{FF2B5EF4-FFF2-40B4-BE49-F238E27FC236}">
                <a16:creationId xmlns:a16="http://schemas.microsoft.com/office/drawing/2014/main" id="{00000000-0008-0000-0800-000033000000}"/>
              </a:ext>
            </a:extLst>
          </xdr:cNvPr>
          <xdr:cNvGrpSpPr/>
        </xdr:nvGrpSpPr>
        <xdr:grpSpPr>
          <a:xfrm>
            <a:off x="10915650" y="3810000"/>
            <a:ext cx="5929312" cy="600075"/>
            <a:chOff x="1238250" y="1352550"/>
            <a:chExt cx="5929312" cy="600075"/>
          </a:xfrm>
        </xdr:grpSpPr>
        <xdr:grpSp>
          <xdr:nvGrpSpPr>
            <xdr:cNvPr id="52" name="Agrupar 51">
              <a:extLst>
                <a:ext uri="{FF2B5EF4-FFF2-40B4-BE49-F238E27FC236}">
                  <a16:creationId xmlns:a16="http://schemas.microsoft.com/office/drawing/2014/main" id="{00000000-0008-0000-0800-000034000000}"/>
                </a:ext>
              </a:extLst>
            </xdr:cNvPr>
            <xdr:cNvGrpSpPr/>
          </xdr:nvGrpSpPr>
          <xdr:grpSpPr>
            <a:xfrm>
              <a:off x="1238250" y="1352550"/>
              <a:ext cx="5929312" cy="381000"/>
              <a:chOff x="361950" y="323850"/>
              <a:chExt cx="5929312" cy="381000"/>
            </a:xfrm>
          </xdr:grpSpPr>
          <xdr:cxnSp macro="">
            <xdr:nvCxnSpPr>
              <xdr:cNvPr id="58" name="Conector reto 57">
                <a:extLst>
                  <a:ext uri="{FF2B5EF4-FFF2-40B4-BE49-F238E27FC236}">
                    <a16:creationId xmlns:a16="http://schemas.microsoft.com/office/drawing/2014/main" id="{00000000-0008-0000-0800-00003A000000}"/>
                  </a:ext>
                </a:extLst>
              </xdr:cNvPr>
              <xdr:cNvCxnSpPr/>
            </xdr:nvCxnSpPr>
            <xdr:spPr>
              <a:xfrm>
                <a:off x="2124075" y="533286"/>
                <a:ext cx="3629025" cy="0"/>
              </a:xfrm>
              <a:prstGeom prst="line">
                <a:avLst/>
              </a:prstGeom>
              <a:ln>
                <a:solidFill>
                  <a:schemeClr val="bg1">
                    <a:lumMod val="50000"/>
                    <a:alpha val="70000"/>
                  </a:schemeClr>
                </a:solidFill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sp macro="" textlink="">
            <xdr:nvSpPr>
              <xdr:cNvPr id="62" name="CaixaDeTexto 61">
                <a:extLst>
                  <a:ext uri="{FF2B5EF4-FFF2-40B4-BE49-F238E27FC236}">
                    <a16:creationId xmlns:a16="http://schemas.microsoft.com/office/drawing/2014/main" id="{00000000-0008-0000-0800-00003E000000}"/>
                  </a:ext>
                </a:extLst>
              </xdr:cNvPr>
              <xdr:cNvSpPr txBox="1"/>
            </xdr:nvSpPr>
            <xdr:spPr>
              <a:xfrm>
                <a:off x="361950" y="323850"/>
                <a:ext cx="5929312" cy="38100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rtlCol="0" anchor="ctr">
                <a:noAutofit/>
              </a:bodyPr>
              <a:lstStyle/>
              <a:p>
                <a:pPr algn="l"/>
                <a:r>
                  <a:rPr lang="en-US" sz="1400" b="1" i="0" u="none" strike="noStrike" baseline="0">
                    <a:solidFill>
                      <a:schemeClr val="bg1">
                        <a:lumMod val="95000"/>
                      </a:schemeClr>
                    </a:solidFill>
                    <a:latin typeface="Calibri"/>
                    <a:cs typeface="Calibri"/>
                  </a:rPr>
                  <a:t>Posso pagar por PIX?</a:t>
                </a:r>
                <a:endParaRPr lang="en-US" sz="1400" b="1" i="0" u="none" strike="noStrike">
                  <a:solidFill>
                    <a:schemeClr val="bg1">
                      <a:lumMod val="95000"/>
                    </a:schemeClr>
                  </a:solidFill>
                  <a:latin typeface="Calibri"/>
                  <a:cs typeface="Calibri"/>
                </a:endParaRPr>
              </a:p>
            </xdr:txBody>
          </xdr:sp>
        </xdr:grpSp>
        <xdr:sp macro="" textlink="">
          <xdr:nvSpPr>
            <xdr:cNvPr id="53" name="CaixaDeTexto 52">
              <a:extLst>
                <a:ext uri="{FF2B5EF4-FFF2-40B4-BE49-F238E27FC236}">
                  <a16:creationId xmlns:a16="http://schemas.microsoft.com/office/drawing/2014/main" id="{00000000-0008-0000-0800-000035000000}"/>
                </a:ext>
              </a:extLst>
            </xdr:cNvPr>
            <xdr:cNvSpPr txBox="1"/>
          </xdr:nvSpPr>
          <xdr:spPr>
            <a:xfrm>
              <a:off x="1243013" y="1647824"/>
              <a:ext cx="5195888" cy="30480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 algn="l"/>
              <a:r>
                <a:rPr lang="en-US" sz="1200" b="0" i="0" u="none" strike="noStrike">
                  <a:solidFill>
                    <a:schemeClr val="bg1">
                      <a:lumMod val="95000"/>
                    </a:schemeClr>
                  </a:solidFill>
                  <a:latin typeface="+mn-lt"/>
                  <a:cs typeface="Calibri"/>
                </a:rPr>
                <a:t>Sim. Temos também</a:t>
              </a:r>
              <a:r>
                <a:rPr lang="en-US" sz="1200" b="0" i="0" u="none" strike="noStrike" baseline="0">
                  <a:solidFill>
                    <a:schemeClr val="bg1">
                      <a:lumMod val="95000"/>
                    </a:schemeClr>
                  </a:solidFill>
                  <a:latin typeface="+mn-lt"/>
                  <a:cs typeface="Calibri"/>
                </a:rPr>
                <a:t> Cartão de Crédito.</a:t>
              </a:r>
              <a:endParaRPr lang="en-US" sz="1200" b="0" i="0" u="none" strike="noStrike">
                <a:solidFill>
                  <a:schemeClr val="bg1">
                    <a:lumMod val="95000"/>
                  </a:schemeClr>
                </a:solidFill>
                <a:latin typeface="+mn-lt"/>
                <a:cs typeface="Calibri"/>
              </a:endParaRPr>
            </a:p>
          </xdr:txBody>
        </xdr:sp>
      </xdr:grpSp>
      <xdr:sp macro="" textlink="">
        <xdr:nvSpPr>
          <xdr:cNvPr id="66" name="CaixaDeTexto 65">
            <a:extLst>
              <a:ext uri="{FF2B5EF4-FFF2-40B4-BE49-F238E27FC236}">
                <a16:creationId xmlns:a16="http://schemas.microsoft.com/office/drawing/2014/main" id="{00000000-0008-0000-0800-000042000000}"/>
              </a:ext>
            </a:extLst>
          </xdr:cNvPr>
          <xdr:cNvSpPr txBox="1"/>
        </xdr:nvSpPr>
        <xdr:spPr>
          <a:xfrm>
            <a:off x="10915650" y="838200"/>
            <a:ext cx="4171950" cy="381000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ctr">
            <a:noAutofit/>
          </a:bodyPr>
          <a:lstStyle/>
          <a:p>
            <a:pPr algn="l"/>
            <a:r>
              <a:rPr lang="en-US" sz="2400" b="1" i="0" u="none" strike="noStrike">
                <a:solidFill>
                  <a:schemeClr val="bg1">
                    <a:lumMod val="95000"/>
                  </a:schemeClr>
                </a:solidFill>
                <a:latin typeface="Calibri"/>
                <a:cs typeface="Calibri"/>
              </a:rPr>
              <a:t>Perguntas Frequentes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 2013 - 2022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 2013 - 2022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 2013 - 2022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 2013 - 2022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 2013 - 2022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 2013 - 2022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8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7.xml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B031F1-99C4-422F-9F07-B76B8A28BFA3}">
  <sheetPr codeName="Planilha6"/>
  <dimension ref="A1"/>
  <sheetViews>
    <sheetView tabSelected="1" workbookViewId="0">
      <selection activeCell="S11" sqref="S11"/>
    </sheetView>
  </sheetViews>
  <sheetFormatPr defaultRowHeight="15" x14ac:dyDescent="0.25"/>
  <cols>
    <col min="1" max="16" width="9.140625" style="14"/>
    <col min="17" max="17" width="5.5703125" style="14" customWidth="1"/>
    <col min="18" max="16384" width="9.140625" style="14"/>
  </cols>
  <sheetData/>
  <sheetProtection algorithmName="SHA-512" hashValue="r9KOfNfiGJdxG7bpnygVmvDNWVHcir5sujFgixku7HGTm184aXFH4jibE7C2G1jJcsEUkjrRjNJB7j7q92mohA==" saltValue="ttU/L+vphGAkHt3qQY+jCQ==" spinCount="100000" sheet="1" objects="1" scenarios="1"/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0E581-4E28-4B4C-978E-19F06E8723A3}">
  <sheetPr codeName="Planilha15">
    <tabColor rgb="FF41C77E"/>
  </sheetPr>
  <dimension ref="A1:AK83"/>
  <sheetViews>
    <sheetView workbookViewId="0">
      <selection activeCell="T17" sqref="T17"/>
    </sheetView>
  </sheetViews>
  <sheetFormatPr defaultRowHeight="11.25" x14ac:dyDescent="0.2"/>
  <cols>
    <col min="1" max="1" width="13.42578125" style="74" customWidth="1"/>
    <col min="2" max="2" width="11.140625" style="74" customWidth="1"/>
    <col min="3" max="3" width="10.5703125" style="74" bestFit="1" customWidth="1"/>
    <col min="4" max="4" width="12.140625" style="74" customWidth="1"/>
    <col min="5" max="6" width="9.28515625" style="74" bestFit="1" customWidth="1"/>
    <col min="7" max="7" width="12.7109375" style="74" customWidth="1"/>
    <col min="8" max="8" width="10.140625" style="74" customWidth="1"/>
    <col min="9" max="9" width="10.5703125" style="74" customWidth="1"/>
    <col min="10" max="10" width="9.28515625" style="74" bestFit="1" customWidth="1"/>
    <col min="11" max="11" width="9.85546875" style="74" bestFit="1" customWidth="1"/>
    <col min="12" max="17" width="9.28515625" style="74" bestFit="1" customWidth="1"/>
    <col min="18" max="18" width="10" style="74" customWidth="1"/>
    <col min="19" max="19" width="9.85546875" style="74" bestFit="1" customWidth="1"/>
    <col min="20" max="20" width="23" style="74" bestFit="1" customWidth="1"/>
    <col min="21" max="32" width="9.28515625" style="74" bestFit="1" customWidth="1"/>
    <col min="33" max="16384" width="9.140625" style="74"/>
  </cols>
  <sheetData>
    <row r="1" spans="1:32" x14ac:dyDescent="0.2">
      <c r="A1" s="85" t="s">
        <v>24</v>
      </c>
      <c r="B1" s="86"/>
      <c r="C1" s="86"/>
      <c r="D1" s="86"/>
      <c r="E1" s="86"/>
      <c r="F1" s="86"/>
      <c r="G1" s="86"/>
      <c r="H1" s="86"/>
      <c r="I1" s="86"/>
      <c r="J1" s="86"/>
      <c r="K1" s="13"/>
    </row>
    <row r="2" spans="1:32" x14ac:dyDescent="0.2">
      <c r="A2" s="13" t="s">
        <v>2</v>
      </c>
      <c r="B2" s="75" cm="1">
        <f t="array" aca="1" ref="B2" ca="1">IF(OR(err_moto&gt;6,err_veic&gt;6,err_gastos&gt;6),"",TODAY()+B3)</f>
        <v>45493</v>
      </c>
      <c r="D2" s="13" t="s">
        <v>4</v>
      </c>
      <c r="E2" s="13">
        <f ca="1">MONTH(B2)</f>
        <v>7</v>
      </c>
      <c r="G2" s="74" t="s">
        <v>77</v>
      </c>
      <c r="H2" s="76">
        <f ca="1">EOMONTH(B2,-1)+1</f>
        <v>45474</v>
      </c>
      <c r="I2" s="74" t="s">
        <v>99</v>
      </c>
      <c r="J2" s="76">
        <f ca="1">DATE(E3,1,1)</f>
        <v>45292</v>
      </c>
    </row>
    <row r="3" spans="1:32" x14ac:dyDescent="0.2">
      <c r="A3" s="13" t="s">
        <v>3</v>
      </c>
      <c r="B3" s="13"/>
      <c r="D3" s="13" t="s">
        <v>5</v>
      </c>
      <c r="E3" s="13">
        <f ca="1">YEAR(B2)</f>
        <v>2024</v>
      </c>
      <c r="G3" s="74" t="s">
        <v>78</v>
      </c>
      <c r="H3" s="75">
        <f ca="1">EOMONTH(B2,0)</f>
        <v>45504</v>
      </c>
      <c r="I3" s="74" t="s">
        <v>100</v>
      </c>
      <c r="J3" s="76">
        <f ca="1">DATE(E3,12,31)</f>
        <v>45657</v>
      </c>
    </row>
    <row r="4" spans="1:32" x14ac:dyDescent="0.2">
      <c r="D4" s="13" t="s">
        <v>21</v>
      </c>
      <c r="E4" s="13">
        <f ca="1">DAY(B2)</f>
        <v>20</v>
      </c>
      <c r="G4" s="74" t="s">
        <v>80</v>
      </c>
      <c r="H4" s="84" t="str">
        <f ca="1">UPPER(TEXT(B2,"mmmm"))</f>
        <v>JULHO</v>
      </c>
    </row>
    <row r="7" spans="1:32" x14ac:dyDescent="0.2">
      <c r="A7" s="149" t="s">
        <v>76</v>
      </c>
      <c r="B7" s="149"/>
      <c r="C7" s="86"/>
      <c r="D7" s="86"/>
      <c r="E7" s="86"/>
      <c r="F7" s="86"/>
      <c r="G7" s="86"/>
      <c r="H7" s="86"/>
      <c r="I7" s="86"/>
      <c r="J7" s="86"/>
    </row>
    <row r="9" spans="1:32" x14ac:dyDescent="0.2">
      <c r="B9" s="77">
        <v>1</v>
      </c>
      <c r="C9" s="77">
        <f ca="1">IF(B9="","",IF(B9+1&gt;DAY($H$3),"",B9+1))</f>
        <v>2</v>
      </c>
      <c r="D9" s="77">
        <f t="shared" ref="D9:AF9" ca="1" si="0">IF(C9="","",IF(C9+1&gt;DAY($H$3),"",C9+1))</f>
        <v>3</v>
      </c>
      <c r="E9" s="77">
        <f t="shared" ca="1" si="0"/>
        <v>4</v>
      </c>
      <c r="F9" s="77">
        <f t="shared" ca="1" si="0"/>
        <v>5</v>
      </c>
      <c r="G9" s="77">
        <f t="shared" ca="1" si="0"/>
        <v>6</v>
      </c>
      <c r="H9" s="77">
        <f t="shared" ca="1" si="0"/>
        <v>7</v>
      </c>
      <c r="I9" s="77">
        <f t="shared" ca="1" si="0"/>
        <v>8</v>
      </c>
      <c r="J9" s="77">
        <f t="shared" ca="1" si="0"/>
        <v>9</v>
      </c>
      <c r="K9" s="77">
        <f t="shared" ca="1" si="0"/>
        <v>10</v>
      </c>
      <c r="L9" s="77">
        <f t="shared" ca="1" si="0"/>
        <v>11</v>
      </c>
      <c r="M9" s="77">
        <f t="shared" ca="1" si="0"/>
        <v>12</v>
      </c>
      <c r="N9" s="77">
        <f t="shared" ca="1" si="0"/>
        <v>13</v>
      </c>
      <c r="O9" s="77">
        <f t="shared" ca="1" si="0"/>
        <v>14</v>
      </c>
      <c r="P9" s="77">
        <f t="shared" ca="1" si="0"/>
        <v>15</v>
      </c>
      <c r="Q9" s="77">
        <f t="shared" ca="1" si="0"/>
        <v>16</v>
      </c>
      <c r="R9" s="77">
        <f t="shared" ca="1" si="0"/>
        <v>17</v>
      </c>
      <c r="S9" s="77">
        <f t="shared" ca="1" si="0"/>
        <v>18</v>
      </c>
      <c r="T9" s="77">
        <f t="shared" ca="1" si="0"/>
        <v>19</v>
      </c>
      <c r="U9" s="77">
        <f t="shared" ca="1" si="0"/>
        <v>20</v>
      </c>
      <c r="V9" s="77">
        <f t="shared" ca="1" si="0"/>
        <v>21</v>
      </c>
      <c r="W9" s="77">
        <f t="shared" ca="1" si="0"/>
        <v>22</v>
      </c>
      <c r="X9" s="77">
        <f t="shared" ca="1" si="0"/>
        <v>23</v>
      </c>
      <c r="Y9" s="77">
        <f t="shared" ca="1" si="0"/>
        <v>24</v>
      </c>
      <c r="Z9" s="77">
        <f t="shared" ca="1" si="0"/>
        <v>25</v>
      </c>
      <c r="AA9" s="77">
        <f t="shared" ca="1" si="0"/>
        <v>26</v>
      </c>
      <c r="AB9" s="77">
        <f t="shared" ca="1" si="0"/>
        <v>27</v>
      </c>
      <c r="AC9" s="77">
        <f t="shared" ca="1" si="0"/>
        <v>28</v>
      </c>
      <c r="AD9" s="77">
        <f t="shared" ca="1" si="0"/>
        <v>29</v>
      </c>
      <c r="AE9" s="77">
        <f t="shared" ca="1" si="0"/>
        <v>30</v>
      </c>
      <c r="AF9" s="77">
        <f t="shared" ca="1" si="0"/>
        <v>31</v>
      </c>
    </row>
    <row r="10" spans="1:32" x14ac:dyDescent="0.2">
      <c r="A10" s="74" t="s">
        <v>7</v>
      </c>
      <c r="B10" s="78" cm="1">
        <f t="array" aca="1" ref="B10" ca="1">IF(OR(err_moto&gt;6,err_veic&gt;6,err_gastos&gt;6),"",IF(B9="","",DATE($E$3,$E$2,B9)))</f>
        <v>45474</v>
      </c>
      <c r="C10" s="78" cm="1">
        <f t="array" aca="1" ref="C10" ca="1">IF(OR(err_moto&gt;6,err_veic&gt;6,err_gastos&gt;6),"",IF(C9="","",DATE($E$3,$E$2,C9)))</f>
        <v>45475</v>
      </c>
      <c r="D10" s="78" cm="1">
        <f t="array" aca="1" ref="D10" ca="1">IF(OR(err_moto&gt;6,err_veic&gt;6,err_gastos&gt;6),"",IF(D9="","",DATE($E$3,$E$2,D9)))</f>
        <v>45476</v>
      </c>
      <c r="E10" s="78" cm="1">
        <f t="array" aca="1" ref="E10" ca="1">IF(OR(err_moto&gt;6,err_veic&gt;6,err_gastos&gt;6),"",IF(E9="","",DATE($E$3,$E$2,E9)))</f>
        <v>45477</v>
      </c>
      <c r="F10" s="78" cm="1">
        <f t="array" aca="1" ref="F10" ca="1">IF(OR(err_moto&gt;6,err_veic&gt;6,err_gastos&gt;6),"",IF(F9="","",DATE($E$3,$E$2,F9)))</f>
        <v>45478</v>
      </c>
      <c r="G10" s="78" cm="1">
        <f t="array" aca="1" ref="G10" ca="1">IF(OR(err_moto&gt;6,err_veic&gt;6,err_gastos&gt;6),"",IF(G9="","",DATE($E$3,$E$2,G9)))</f>
        <v>45479</v>
      </c>
      <c r="H10" s="78" cm="1">
        <f t="array" aca="1" ref="H10" ca="1">IF(OR(err_moto&gt;6,err_veic&gt;6,err_gastos&gt;6),"",IF(H9="","",DATE($E$3,$E$2,H9)))</f>
        <v>45480</v>
      </c>
      <c r="I10" s="78" cm="1">
        <f t="array" aca="1" ref="I10" ca="1">IF(OR(err_moto&gt;6,err_veic&gt;6,err_gastos&gt;6),"",IF(I9="","",DATE($E$3,$E$2,I9)))</f>
        <v>45481</v>
      </c>
      <c r="J10" s="78" cm="1">
        <f t="array" aca="1" ref="J10" ca="1">IF(OR(err_moto&gt;6,err_veic&gt;6,err_gastos&gt;6),"",IF(J9="","",DATE($E$3,$E$2,J9)))</f>
        <v>45482</v>
      </c>
      <c r="K10" s="78" cm="1">
        <f t="array" aca="1" ref="K10" ca="1">IF(OR(err_moto&gt;6,err_veic&gt;6,err_gastos&gt;6),"",IF(K9="","",DATE($E$3,$E$2,K9)))</f>
        <v>45483</v>
      </c>
      <c r="L10" s="78" cm="1">
        <f t="array" aca="1" ref="L10" ca="1">IF(OR(err_moto&gt;6,err_veic&gt;6,err_gastos&gt;6),"",IF(L9="","",DATE($E$3,$E$2,L9)))</f>
        <v>45484</v>
      </c>
      <c r="M10" s="78" cm="1">
        <f t="array" aca="1" ref="M10" ca="1">IF(OR(err_moto&gt;6,err_veic&gt;6,err_gastos&gt;6),"",IF(M9="","",DATE($E$3,$E$2,M9)))</f>
        <v>45485</v>
      </c>
      <c r="N10" s="78" cm="1">
        <f t="array" aca="1" ref="N10" ca="1">IF(OR(err_moto&gt;6,err_veic&gt;6,err_gastos&gt;6),"",IF(N9="","",DATE($E$3,$E$2,N9)))</f>
        <v>45486</v>
      </c>
      <c r="O10" s="78" cm="1">
        <f t="array" aca="1" ref="O10" ca="1">IF(OR(err_moto&gt;6,err_veic&gt;6,err_gastos&gt;6),"",IF(O9="","",DATE($E$3,$E$2,O9)))</f>
        <v>45487</v>
      </c>
      <c r="P10" s="78" cm="1">
        <f t="array" aca="1" ref="P10" ca="1">IF(OR(err_moto&gt;6,err_veic&gt;6,err_gastos&gt;6),"",IF(P9="","",DATE($E$3,$E$2,P9)))</f>
        <v>45488</v>
      </c>
      <c r="Q10" s="78" cm="1">
        <f t="array" aca="1" ref="Q10" ca="1">IF(OR(err_moto&gt;6,err_veic&gt;6,err_gastos&gt;6),"",IF(Q9="","",DATE($E$3,$E$2,Q9)))</f>
        <v>45489</v>
      </c>
      <c r="R10" s="78" cm="1">
        <f t="array" aca="1" ref="R10" ca="1">IF(OR(err_moto&gt;6,err_veic&gt;6,err_gastos&gt;6),"",IF(R9="","",DATE($E$3,$E$2,R9)))</f>
        <v>45490</v>
      </c>
      <c r="S10" s="78" cm="1">
        <f t="array" aca="1" ref="S10" ca="1">IF(OR(err_moto&gt;6,err_veic&gt;6,err_gastos&gt;6),"",IF(S9="","",DATE($E$3,$E$2,S9)))</f>
        <v>45491</v>
      </c>
      <c r="T10" s="78" cm="1">
        <f t="array" aca="1" ref="T10" ca="1">IF(OR(err_moto&gt;6,err_veic&gt;6,err_gastos&gt;6),"",IF(T9="","",DATE($E$3,$E$2,T9)))</f>
        <v>45492</v>
      </c>
      <c r="U10" s="78" cm="1">
        <f t="array" aca="1" ref="U10" ca="1">IF(OR(err_moto&gt;6,err_veic&gt;6,err_gastos&gt;6),"",IF(U9="","",DATE($E$3,$E$2,U9)))</f>
        <v>45493</v>
      </c>
      <c r="V10" s="78" cm="1">
        <f t="array" aca="1" ref="V10" ca="1">IF(OR(err_moto&gt;6,err_veic&gt;6,err_gastos&gt;6),"",IF(V9="","",DATE($E$3,$E$2,V9)))</f>
        <v>45494</v>
      </c>
      <c r="W10" s="78" cm="1">
        <f t="array" aca="1" ref="W10" ca="1">IF(OR(err_moto&gt;6,err_veic&gt;6,err_gastos&gt;6),"",IF(W9="","",DATE($E$3,$E$2,W9)))</f>
        <v>45495</v>
      </c>
      <c r="X10" s="78" cm="1">
        <f t="array" aca="1" ref="X10" ca="1">IF(OR(err_moto&gt;6,err_veic&gt;6,err_gastos&gt;6),"",IF(X9="","",DATE($E$3,$E$2,X9)))</f>
        <v>45496</v>
      </c>
      <c r="Y10" s="78" cm="1">
        <f t="array" aca="1" ref="Y10" ca="1">IF(OR(err_moto&gt;6,err_veic&gt;6,err_gastos&gt;6),"",IF(Y9="","",DATE($E$3,$E$2,Y9)))</f>
        <v>45497</v>
      </c>
      <c r="Z10" s="78" cm="1">
        <f t="array" aca="1" ref="Z10" ca="1">IF(OR(err_moto&gt;6,err_veic&gt;6,err_gastos&gt;6),"",IF(Z9="","",DATE($E$3,$E$2,Z9)))</f>
        <v>45498</v>
      </c>
      <c r="AA10" s="78" cm="1">
        <f t="array" aca="1" ref="AA10" ca="1">IF(OR(err_moto&gt;6,err_veic&gt;6,err_gastos&gt;6),"",IF(AA9="","",DATE($E$3,$E$2,AA9)))</f>
        <v>45499</v>
      </c>
      <c r="AB10" s="78" cm="1">
        <f t="array" aca="1" ref="AB10" ca="1">IF(OR(err_moto&gt;6,err_veic&gt;6,err_gastos&gt;6),"",IF(AB9="","",DATE($E$3,$E$2,AB9)))</f>
        <v>45500</v>
      </c>
      <c r="AC10" s="78" cm="1">
        <f t="array" aca="1" ref="AC10" ca="1">IF(OR(err_moto&gt;6,err_veic&gt;6,err_gastos&gt;6),"",IF(AC9="","",DATE($E$3,$E$2,AC9)))</f>
        <v>45501</v>
      </c>
      <c r="AD10" s="78" cm="1">
        <f t="array" aca="1" ref="AD10" ca="1">IF(OR(err_moto&gt;6,err_veic&gt;6,err_gastos&gt;6),"",IF(AD9="","",DATE($E$3,$E$2,AD9)))</f>
        <v>45502</v>
      </c>
      <c r="AE10" s="78" cm="1">
        <f t="array" aca="1" ref="AE10" ca="1">IF(OR(err_moto&gt;6,err_veic&gt;6,err_gastos&gt;6),"",IF(AE9="","",DATE($E$3,$E$2,AE9)))</f>
        <v>45503</v>
      </c>
      <c r="AF10" s="78" cm="1">
        <f t="array" aca="1" ref="AF10" ca="1">IF(OR(err_moto&gt;6,err_veic&gt;6,err_gastos&gt;6),"",IF(AF9="","",DATE($E$3,$E$2,AF9)))</f>
        <v>45504</v>
      </c>
    </row>
    <row r="11" spans="1:32" s="87" customFormat="1" x14ac:dyDescent="0.2">
      <c r="A11" s="87" t="s">
        <v>79</v>
      </c>
      <c r="B11" s="83">
        <f ca="1">IF(B10="","",SUMIFS(Gastos!$H:$H,Gastos!$C:$C,B10))</f>
        <v>0</v>
      </c>
      <c r="C11" s="83">
        <f ca="1">IF(C10="","",SUMIFS(Gastos!$H:$H,Gastos!$C:$C,C10))</f>
        <v>0</v>
      </c>
      <c r="D11" s="83">
        <f ca="1">IF(D10="","",SUMIFS(Gastos!$H:$H,Gastos!$C:$C,D10))</f>
        <v>0</v>
      </c>
      <c r="E11" s="83">
        <f ca="1">IF(E10="","",SUMIFS(Gastos!$H:$H,Gastos!$C:$C,E10))</f>
        <v>0</v>
      </c>
      <c r="F11" s="83">
        <f ca="1">IF(F10="","",SUMIFS(Gastos!$H:$H,Gastos!$C:$C,F10))</f>
        <v>0</v>
      </c>
      <c r="G11" s="83">
        <f ca="1">IF(G10="","",SUMIFS(Gastos!$H:$H,Gastos!$C:$C,G10))</f>
        <v>0</v>
      </c>
      <c r="H11" s="83">
        <f ca="1">IF(H10="","",SUMIFS(Gastos!$H:$H,Gastos!$C:$C,H10))</f>
        <v>0</v>
      </c>
      <c r="I11" s="83">
        <f ca="1">IF(I10="","",SUMIFS(Gastos!$H:$H,Gastos!$C:$C,I10))</f>
        <v>0</v>
      </c>
      <c r="J11" s="83">
        <f ca="1">IF(J10="","",SUMIFS(Gastos!$H:$H,Gastos!$C:$C,J10))</f>
        <v>0</v>
      </c>
      <c r="K11" s="83">
        <f ca="1">IF(K10="","",SUMIFS(Gastos!$H:$H,Gastos!$C:$C,K10))</f>
        <v>0</v>
      </c>
      <c r="L11" s="83">
        <f ca="1">IF(L10="","",SUMIFS(Gastos!$H:$H,Gastos!$C:$C,L10))</f>
        <v>0</v>
      </c>
      <c r="M11" s="83">
        <f ca="1">IF(M10="","",SUMIFS(Gastos!$H:$H,Gastos!$C:$C,M10))</f>
        <v>0</v>
      </c>
      <c r="N11" s="83">
        <f ca="1">IF(N10="","",SUMIFS(Gastos!$H:$H,Gastos!$C:$C,N10))</f>
        <v>0</v>
      </c>
      <c r="O11" s="83">
        <f ca="1">IF(O10="","",SUMIFS(Gastos!$H:$H,Gastos!$C:$C,O10))</f>
        <v>0</v>
      </c>
      <c r="P11" s="83">
        <f ca="1">IF(P10="","",SUMIFS(Gastos!$H:$H,Gastos!$C:$C,P10))</f>
        <v>0</v>
      </c>
      <c r="Q11" s="83">
        <f ca="1">IF(Q10="","",SUMIFS(Gastos!$H:$H,Gastos!$C:$C,Q10))</f>
        <v>0</v>
      </c>
      <c r="R11" s="83">
        <f ca="1">IF(R10="","",SUMIFS(Gastos!$H:$H,Gastos!$C:$C,R10))</f>
        <v>0</v>
      </c>
      <c r="S11" s="83">
        <f ca="1">IF(S10="","",SUMIFS(Gastos!$H:$H,Gastos!$C:$C,S10))</f>
        <v>0</v>
      </c>
      <c r="T11" s="83">
        <f ca="1">IF(T10="","",SUMIFS(Gastos!$H:$H,Gastos!$C:$C,T10))</f>
        <v>0</v>
      </c>
      <c r="U11" s="83">
        <f ca="1">IF(U10="","",SUMIFS(Gastos!$H:$H,Gastos!$C:$C,U10))</f>
        <v>0</v>
      </c>
      <c r="V11" s="83">
        <f ca="1">IF(V10="","",SUMIFS(Gastos!$H:$H,Gastos!$C:$C,V10))</f>
        <v>0</v>
      </c>
      <c r="W11" s="83">
        <f ca="1">IF(W10="","",SUMIFS(Gastos!$H:$H,Gastos!$C:$C,W10))</f>
        <v>0</v>
      </c>
      <c r="X11" s="83">
        <f ca="1">IF(X10="","",SUMIFS(Gastos!$H:$H,Gastos!$C:$C,X10))</f>
        <v>0</v>
      </c>
      <c r="Y11" s="83">
        <f ca="1">IF(Y10="","",SUMIFS(Gastos!$H:$H,Gastos!$C:$C,Y10))</f>
        <v>0</v>
      </c>
      <c r="Z11" s="83">
        <f ca="1">IF(Z10="","",SUMIFS(Gastos!$H:$H,Gastos!$C:$C,Z10))</f>
        <v>0</v>
      </c>
      <c r="AA11" s="83">
        <f ca="1">IF(AA10="","",SUMIFS(Gastos!$H:$H,Gastos!$C:$C,AA10))</f>
        <v>0</v>
      </c>
      <c r="AB11" s="83">
        <f ca="1">IF(AB10="","",SUMIFS(Gastos!$H:$H,Gastos!$C:$C,AB10))</f>
        <v>0</v>
      </c>
      <c r="AC11" s="83">
        <f ca="1">IF(AC10="","",SUMIFS(Gastos!$H:$H,Gastos!$C:$C,AC10))</f>
        <v>0</v>
      </c>
      <c r="AD11" s="83">
        <f ca="1">IF(AD10="","",SUMIFS(Gastos!$H:$H,Gastos!$C:$C,AD10))</f>
        <v>0</v>
      </c>
      <c r="AE11" s="83">
        <f ca="1">IF(AE10="","",SUMIFS(Gastos!$H:$H,Gastos!$C:$C,AE10))</f>
        <v>0</v>
      </c>
      <c r="AF11" s="83">
        <f ca="1">IF(AF10="","",SUMIFS(Gastos!$H:$H,Gastos!$C:$C,AF10))</f>
        <v>0</v>
      </c>
    </row>
    <row r="13" spans="1:32" x14ac:dyDescent="0.2">
      <c r="C13" s="89"/>
    </row>
    <row r="14" spans="1:32" x14ac:dyDescent="0.2">
      <c r="A14" s="74" t="s">
        <v>79</v>
      </c>
      <c r="B14" s="74" t="s">
        <v>81</v>
      </c>
      <c r="C14" s="79">
        <f ca="1">SUMIFS(Gastos!$H:$H,Gastos!$C:$C,B2)</f>
        <v>0</v>
      </c>
    </row>
    <row r="15" spans="1:32" x14ac:dyDescent="0.2">
      <c r="B15" s="74" t="s">
        <v>23</v>
      </c>
      <c r="C15" s="79">
        <f ca="1">SUMIFS(Gastos!$H:$H,Gastos!$C:$C,B2-1)</f>
        <v>0</v>
      </c>
    </row>
    <row r="16" spans="1:32" x14ac:dyDescent="0.2">
      <c r="B16" s="74" t="s">
        <v>8</v>
      </c>
      <c r="C16" s="79">
        <f ca="1">SUM(B11:AF11)</f>
        <v>0</v>
      </c>
    </row>
    <row r="17" spans="1:15" x14ac:dyDescent="0.2">
      <c r="C17" s="90"/>
    </row>
    <row r="18" spans="1:15" x14ac:dyDescent="0.2">
      <c r="C18" s="88"/>
    </row>
    <row r="22" spans="1:15" x14ac:dyDescent="0.2">
      <c r="A22" s="149" t="s">
        <v>84</v>
      </c>
      <c r="B22" s="149"/>
      <c r="C22" s="86"/>
      <c r="D22" s="86"/>
      <c r="E22" s="86"/>
      <c r="F22" s="86"/>
      <c r="G22" s="86"/>
      <c r="H22" s="86"/>
      <c r="I22" s="86"/>
      <c r="J22" s="86"/>
    </row>
    <row r="24" spans="1:15" x14ac:dyDescent="0.2">
      <c r="A24" s="74" t="s">
        <v>85</v>
      </c>
      <c r="C24" s="74" t="s">
        <v>90</v>
      </c>
      <c r="I24" s="84" t="s">
        <v>98</v>
      </c>
      <c r="J24" s="84" t="str">
        <f ca="1">H4</f>
        <v>JULHO</v>
      </c>
      <c r="K24" s="84">
        <f ca="1">E3</f>
        <v>2024</v>
      </c>
    </row>
    <row r="25" spans="1:15" x14ac:dyDescent="0.2">
      <c r="A25" s="74" t="s">
        <v>86</v>
      </c>
      <c r="B25" s="79" t="b">
        <v>0</v>
      </c>
      <c r="C25" s="84">
        <f>IF(B25=TRUE,"*",'Dashboard Gastos'!N12)</f>
        <v>0</v>
      </c>
      <c r="F25" s="74" t="s">
        <v>94</v>
      </c>
      <c r="H25" s="74" t="s">
        <v>79</v>
      </c>
      <c r="I25" s="96">
        <f ca="1">SUMIF(Gastos!$C:$C,$B$2,Gastos!$H:$H)</f>
        <v>0</v>
      </c>
      <c r="J25" s="96">
        <f ca="1">SUMIFS(Gastos!$H:$H,Gastos!$C:$C,"&gt;="&amp;$H$2,Gastos!$C:$C,"&lt;="&amp;$H$3)</f>
        <v>0</v>
      </c>
      <c r="K25" s="96">
        <f ca="1">SUMIFS(Gastos!$H:$H,Gastos!$C:$C,"&gt;="&amp;$J$2,Gastos!$C:$C,"&lt;="&amp;$J$3)</f>
        <v>0</v>
      </c>
    </row>
    <row r="26" spans="1:15" x14ac:dyDescent="0.2">
      <c r="A26" s="74" t="s">
        <v>65</v>
      </c>
      <c r="B26" s="79" t="b">
        <v>0</v>
      </c>
      <c r="C26" s="84" t="str">
        <f>IF(B26=TRUE,"*",'Dashboard Gastos'!I12)</f>
        <v/>
      </c>
      <c r="H26" s="74" t="s">
        <v>96</v>
      </c>
      <c r="I26" s="84">
        <f ca="1">COUNTIF(Rotas!C:C,calculos!B2)</f>
        <v>0</v>
      </c>
      <c r="J26" s="84">
        <f ca="1">COUNTIFS(Rotas!$C:$C,"&gt;="&amp;$H$2,Rotas!$C:$C,"&lt;="&amp;$H$3)</f>
        <v>0</v>
      </c>
      <c r="K26" s="84">
        <f ca="1">COUNTIFS(Rotas!$C:$C,"&gt;="&amp;$J$2,Rotas!$C:$C,"&lt;="&amp;$J$3)</f>
        <v>0</v>
      </c>
    </row>
    <row r="27" spans="1:15" x14ac:dyDescent="0.2">
      <c r="A27" s="74" t="s">
        <v>88</v>
      </c>
      <c r="B27" s="79" t="b">
        <v>1</v>
      </c>
      <c r="C27" s="84" t="str">
        <f>IF(B27=TRUE,"*",'Dashboard Gastos'!D12)</f>
        <v>*</v>
      </c>
    </row>
    <row r="29" spans="1:15" x14ac:dyDescent="0.2">
      <c r="F29" s="74" t="s">
        <v>95</v>
      </c>
    </row>
    <row r="30" spans="1:15" x14ac:dyDescent="0.2">
      <c r="F30" s="74" t="str">
        <f ca="1">"(PERÍODO DE "&amp;TEXT(H31,"dd/mm/aaaa") &amp;" à "&amp;TEXT(N31,"dd/mm/aaaa")&amp;")"</f>
        <v>(PERÍODO DE 14/07/2024 à 20/07/2024)</v>
      </c>
      <c r="H30" s="123">
        <f t="shared" ref="H30:L30" ca="1" si="1">H31</f>
        <v>45487</v>
      </c>
      <c r="I30" s="123">
        <f t="shared" ca="1" si="1"/>
        <v>45488</v>
      </c>
      <c r="J30" s="123">
        <f t="shared" ca="1" si="1"/>
        <v>45489</v>
      </c>
      <c r="K30" s="123">
        <f t="shared" ca="1" si="1"/>
        <v>45490</v>
      </c>
      <c r="L30" s="123">
        <f t="shared" ca="1" si="1"/>
        <v>45491</v>
      </c>
      <c r="M30" s="123">
        <f ca="1">M31</f>
        <v>45492</v>
      </c>
    </row>
    <row r="31" spans="1:15" ht="12" x14ac:dyDescent="0.2">
      <c r="A31" s="74" t="s">
        <v>91</v>
      </c>
      <c r="F31" s="93" t="s">
        <v>93</v>
      </c>
      <c r="G31" s="10" t="s">
        <v>7</v>
      </c>
      <c r="H31" s="11">
        <f t="shared" ref="H31:L31" ca="1" si="2">I31-1</f>
        <v>45487</v>
      </c>
      <c r="I31" s="11">
        <f t="shared" ca="1" si="2"/>
        <v>45488</v>
      </c>
      <c r="J31" s="11">
        <f t="shared" ca="1" si="2"/>
        <v>45489</v>
      </c>
      <c r="K31" s="11">
        <f t="shared" ca="1" si="2"/>
        <v>45490</v>
      </c>
      <c r="L31" s="11">
        <f t="shared" ca="1" si="2"/>
        <v>45491</v>
      </c>
      <c r="M31" s="11">
        <f ca="1">N31-1</f>
        <v>45492</v>
      </c>
      <c r="N31" s="11">
        <f ca="1">B2</f>
        <v>45493</v>
      </c>
    </row>
    <row r="32" spans="1:15" ht="12" x14ac:dyDescent="0.2">
      <c r="G32" s="12" t="s">
        <v>79</v>
      </c>
      <c r="H32" s="94">
        <f ca="1">SUMIFS(Gastos!$H:$H,Gastos!$C:$C,H31,Gastos!$L:$L,$C$25,Gastos!$E:$E,$C$26,Gastos!$D:$D,$C$27)</f>
        <v>0</v>
      </c>
      <c r="I32" s="94">
        <f ca="1">SUMIFS(Gastos!$H:$H,Gastos!$C:$C,I31,Gastos!$L:$L,$C$25,Gastos!$E:$E,$C$26,Gastos!$D:$D,$C$27)</f>
        <v>0</v>
      </c>
      <c r="J32" s="94">
        <f ca="1">SUMIFS(Gastos!$H:$H,Gastos!$C:$C,J31,Gastos!$L:$L,$C$25,Gastos!$E:$E,$C$26,Gastos!$D:$D,$C$27)</f>
        <v>0</v>
      </c>
      <c r="K32" s="94">
        <f ca="1">SUMIFS(Gastos!$H:$H,Gastos!$C:$C,K31,Gastos!$L:$L,$C$25,Gastos!$E:$E,$C$26,Gastos!$D:$D,$C$27)</f>
        <v>0</v>
      </c>
      <c r="L32" s="94">
        <f ca="1">SUMIFS(Gastos!$H:$H,Gastos!$C:$C,L31,Gastos!$L:$L,$C$25,Gastos!$E:$E,$C$26,Gastos!$D:$D,$C$27)</f>
        <v>0</v>
      </c>
      <c r="M32" s="94">
        <f ca="1">SUMIFS(Gastos!$H:$H,Gastos!$C:$C,M31,Gastos!$L:$L,$C$25,Gastos!$E:$E,$C$26,Gastos!$D:$D,$C$27)</f>
        <v>0</v>
      </c>
      <c r="N32" s="94">
        <f ca="1">SUMIFS(Gastos!$H:$H,Gastos!$C:$C,N31,Gastos!$L:$L,$C$25,Gastos!$E:$E,$C$26,Gastos!$D:$D,$C$27)</f>
        <v>0</v>
      </c>
      <c r="O32" s="124">
        <f ca="1">SUM(H32:N32)</f>
        <v>0</v>
      </c>
    </row>
    <row r="36" spans="1:37" x14ac:dyDescent="0.2">
      <c r="F36" s="74" t="s">
        <v>97</v>
      </c>
      <c r="G36" s="84" t="s">
        <v>9</v>
      </c>
      <c r="H36" s="84" t="s">
        <v>10</v>
      </c>
      <c r="I36" s="84" t="s">
        <v>11</v>
      </c>
      <c r="J36" s="84" t="s">
        <v>12</v>
      </c>
      <c r="K36" s="84" t="s">
        <v>13</v>
      </c>
      <c r="L36" s="84" t="s">
        <v>14</v>
      </c>
      <c r="M36" s="84" t="s">
        <v>15</v>
      </c>
      <c r="N36" s="84" t="s">
        <v>16</v>
      </c>
      <c r="O36" s="84" t="s">
        <v>17</v>
      </c>
      <c r="P36" s="84" t="s">
        <v>18</v>
      </c>
      <c r="Q36" s="84" t="s">
        <v>19</v>
      </c>
      <c r="R36" s="84" t="s">
        <v>20</v>
      </c>
    </row>
    <row r="37" spans="1:37" x14ac:dyDescent="0.2">
      <c r="A37" s="74" t="s">
        <v>106</v>
      </c>
      <c r="B37" s="74">
        <v>4</v>
      </c>
      <c r="D37" s="74" t="s">
        <v>8</v>
      </c>
      <c r="G37" s="77">
        <v>1</v>
      </c>
      <c r="H37" s="77">
        <v>2</v>
      </c>
      <c r="I37" s="77">
        <v>3</v>
      </c>
      <c r="J37" s="77">
        <v>4</v>
      </c>
      <c r="K37" s="77">
        <v>5</v>
      </c>
      <c r="L37" s="77">
        <v>6</v>
      </c>
      <c r="M37" s="77">
        <v>7</v>
      </c>
      <c r="N37" s="77">
        <v>8</v>
      </c>
      <c r="O37" s="77">
        <v>9</v>
      </c>
      <c r="P37" s="77">
        <v>10</v>
      </c>
      <c r="Q37" s="77">
        <v>11</v>
      </c>
      <c r="R37" s="77">
        <v>12</v>
      </c>
      <c r="AK37" s="77">
        <f t="shared" ref="AK37:AK38" ca="1" si="3">AF9</f>
        <v>31</v>
      </c>
    </row>
    <row r="38" spans="1:37" x14ac:dyDescent="0.2">
      <c r="A38" s="74" t="s">
        <v>107</v>
      </c>
      <c r="B38" s="74">
        <v>2020</v>
      </c>
      <c r="D38" s="74" t="s">
        <v>5</v>
      </c>
      <c r="F38" s="74" t="s">
        <v>101</v>
      </c>
      <c r="G38" s="78" cm="1">
        <f t="array" ref="G38">IF(OR(err_moto&gt;6,err_veic&gt;6,err_gastos&gt;6),"",DATE($B$39,G37,1))</f>
        <v>45292</v>
      </c>
      <c r="H38" s="78" cm="1">
        <f t="array" ref="H38">IF(OR(err_moto&gt;6,err_veic&gt;6,err_gastos&gt;6),"",DATE($B$39,H37,1))</f>
        <v>45323</v>
      </c>
      <c r="I38" s="78" cm="1">
        <f t="array" ref="I38">IF(OR(err_moto&gt;6,err_veic&gt;6,err_gastos&gt;6),"",DATE($B$39,I37,1))</f>
        <v>45352</v>
      </c>
      <c r="J38" s="78" cm="1">
        <f t="array" ref="J38">IF(OR(err_moto&gt;6,err_veic&gt;6,err_gastos&gt;6),"",DATE($B$39,J37,1))</f>
        <v>45383</v>
      </c>
      <c r="K38" s="78" cm="1">
        <f t="array" ref="K38">IF(OR(err_moto&gt;6,err_veic&gt;6,err_gastos&gt;6),"",DATE($B$39,K37,1))</f>
        <v>45413</v>
      </c>
      <c r="L38" s="78" cm="1">
        <f t="array" ref="L38">IF(OR(err_moto&gt;6,err_veic&gt;6,err_gastos&gt;6),"",DATE($B$39,L37,1))</f>
        <v>45444</v>
      </c>
      <c r="M38" s="78" cm="1">
        <f t="array" ref="M38">IF(OR(err_moto&gt;6,err_veic&gt;6,err_gastos&gt;6),"",DATE($B$39,M37,1))</f>
        <v>45474</v>
      </c>
      <c r="N38" s="78" cm="1">
        <f t="array" ref="N38">IF(OR(err_moto&gt;6,err_veic&gt;6,err_gastos&gt;6),"",DATE($B$39,N37,1))</f>
        <v>45505</v>
      </c>
      <c r="O38" s="78" cm="1">
        <f t="array" ref="O38">IF(OR(err_moto&gt;6,err_veic&gt;6,err_gastos&gt;6),"",DATE($B$39,O37,1))</f>
        <v>45536</v>
      </c>
      <c r="P38" s="78" cm="1">
        <f t="array" ref="P38">IF(OR(err_moto&gt;6,err_veic&gt;6,err_gastos&gt;6),"",DATE($B$39,P37,1))</f>
        <v>45566</v>
      </c>
      <c r="Q38" s="78" cm="1">
        <f t="array" ref="Q38">IF(OR(err_moto&gt;6,err_veic&gt;6,err_gastos&gt;6),"",DATE($B$39,Q37,1))</f>
        <v>45597</v>
      </c>
      <c r="R38" s="78" cm="1">
        <f t="array" ref="R38">IF(OR(err_moto&gt;6,err_veic&gt;6,err_gastos&gt;6),"",DATE($B$39,R37,1))</f>
        <v>45627</v>
      </c>
      <c r="AK38" s="78">
        <f t="shared" ca="1" si="3"/>
        <v>45504</v>
      </c>
    </row>
    <row r="39" spans="1:37" x14ac:dyDescent="0.2">
      <c r="A39" s="74" t="s">
        <v>108</v>
      </c>
      <c r="B39" s="74">
        <f>B38+B37</f>
        <v>2024</v>
      </c>
      <c r="F39" s="74" t="s">
        <v>102</v>
      </c>
      <c r="G39" s="78">
        <f>H38-1</f>
        <v>45322</v>
      </c>
      <c r="H39" s="78">
        <f t="shared" ref="H39:Q39" si="4">I38-1</f>
        <v>45351</v>
      </c>
      <c r="I39" s="78">
        <f t="shared" si="4"/>
        <v>45382</v>
      </c>
      <c r="J39" s="78">
        <f t="shared" si="4"/>
        <v>45412</v>
      </c>
      <c r="K39" s="78">
        <f t="shared" si="4"/>
        <v>45443</v>
      </c>
      <c r="L39" s="78">
        <f t="shared" si="4"/>
        <v>45473</v>
      </c>
      <c r="M39" s="78">
        <f t="shared" si="4"/>
        <v>45504</v>
      </c>
      <c r="N39" s="78">
        <f t="shared" si="4"/>
        <v>45535</v>
      </c>
      <c r="O39" s="78">
        <f t="shared" si="4"/>
        <v>45565</v>
      </c>
      <c r="P39" s="78">
        <f t="shared" si="4"/>
        <v>45596</v>
      </c>
      <c r="Q39" s="78">
        <f t="shared" si="4"/>
        <v>45626</v>
      </c>
      <c r="R39" s="78">
        <f>EOMONTH(DATE(B39,12,31),0)</f>
        <v>45657</v>
      </c>
      <c r="AK39" s="74" t="e">
        <f ca="1">IF(AK38="","",SUMIFS(Gastos!$H:$H,Gastos!$C:$C,AK38,Gastos!$L:$L,$C$25,Gastos!#REF!,$C$26,Gastos!$D:$D,$C$27))</f>
        <v>#REF!</v>
      </c>
    </row>
    <row r="41" spans="1:37" ht="12" x14ac:dyDescent="0.2">
      <c r="F41" s="12" t="s">
        <v>79</v>
      </c>
      <c r="G41" s="94">
        <f>IF(G38="","",SUMIFS(Gastos!$H:$H,Gastos!$L:$L,$C$25,Gastos!$E:$E,$C$26,Gastos!$D:$D,$C$27,Gastos!$C:$C,"&gt;="&amp;G38,Gastos!$C:$C,"&lt;="&amp;G39))</f>
        <v>0</v>
      </c>
      <c r="H41" s="94">
        <f>IF(H38="","",SUMIFS(Gastos!$H:$H,Gastos!$L:$L,$C$25,Gastos!$E:$E,$C$26,Gastos!$D:$D,$C$27,Gastos!$C:$C,"&gt;="&amp;H38,Gastos!$C:$C,"&lt;="&amp;H39))</f>
        <v>0</v>
      </c>
      <c r="I41" s="94">
        <f>IF(I38="","",SUMIFS(Gastos!$H:$H,Gastos!$L:$L,$C$25,Gastos!$E:$E,$C$26,Gastos!$D:$D,$C$27,Gastos!$C:$C,"&gt;="&amp;I38,Gastos!$C:$C,"&lt;="&amp;I39))</f>
        <v>0</v>
      </c>
      <c r="J41" s="94">
        <f>IF(J38="","",SUMIFS(Gastos!$H:$H,Gastos!$L:$L,$C$25,Gastos!$E:$E,$C$26,Gastos!$D:$D,$C$27,Gastos!$C:$C,"&gt;="&amp;J38,Gastos!$C:$C,"&lt;="&amp;J39))</f>
        <v>0</v>
      </c>
      <c r="K41" s="94">
        <f>IF(K38="","",SUMIFS(Gastos!$H:$H,Gastos!$L:$L,$C$25,Gastos!$E:$E,$C$26,Gastos!$D:$D,$C$27,Gastos!$C:$C,"&gt;="&amp;K38,Gastos!$C:$C,"&lt;="&amp;K39))</f>
        <v>0</v>
      </c>
      <c r="L41" s="94">
        <f>IF(L38="","",SUMIFS(Gastos!$H:$H,Gastos!$L:$L,$C$25,Gastos!$E:$E,$C$26,Gastos!$D:$D,$C$27,Gastos!$C:$C,"&gt;="&amp;L38,Gastos!$C:$C,"&lt;="&amp;L39))</f>
        <v>0</v>
      </c>
      <c r="M41" s="94">
        <f>IF(M38="","",SUMIFS(Gastos!$H:$H,Gastos!$L:$L,$C$25,Gastos!$E:$E,$C$26,Gastos!$D:$D,$C$27,Gastos!$C:$C,"&gt;="&amp;M38,Gastos!$C:$C,"&lt;="&amp;M39))</f>
        <v>0</v>
      </c>
      <c r="N41" s="94">
        <f>IF(N38="","",SUMIFS(Gastos!$H:$H,Gastos!$L:$L,$C$25,Gastos!$E:$E,$C$26,Gastos!$D:$D,$C$27,Gastos!$C:$C,"&gt;="&amp;N38,Gastos!$C:$C,"&lt;="&amp;N39))</f>
        <v>0</v>
      </c>
      <c r="O41" s="94">
        <f>IF(O38="","",SUMIFS(Gastos!$H:$H,Gastos!$L:$L,$C$25,Gastos!$E:$E,$C$26,Gastos!$D:$D,$C$27,Gastos!$C:$C,"&gt;="&amp;O38,Gastos!$C:$C,"&lt;="&amp;O39))</f>
        <v>0</v>
      </c>
      <c r="P41" s="94">
        <f>IF(P38="","",SUMIFS(Gastos!$H:$H,Gastos!$L:$L,$C$25,Gastos!$E:$E,$C$26,Gastos!$D:$D,$C$27,Gastos!$C:$C,"&gt;="&amp;P38,Gastos!$C:$C,"&lt;="&amp;P39))</f>
        <v>0</v>
      </c>
      <c r="Q41" s="94">
        <f>IF(Q38="","",SUMIFS(Gastos!$H:$H,Gastos!$L:$L,$C$25,Gastos!$E:$E,$C$26,Gastos!$D:$D,$C$27,Gastos!$C:$C,"&gt;="&amp;Q38,Gastos!$C:$C,"&lt;="&amp;Q39))</f>
        <v>0</v>
      </c>
      <c r="R41" s="94">
        <f>IF(R38="","",SUMIFS(Gastos!$H:$H,Gastos!$L:$L,$C$25,Gastos!$E:$E,$C$26,Gastos!$D:$D,$C$27,Gastos!$C:$C,"&gt;="&amp;R38,Gastos!$C:$C,"&lt;="&amp;R39))</f>
        <v>0</v>
      </c>
      <c r="S41" s="125">
        <f>SUM(G41:R41)</f>
        <v>0</v>
      </c>
    </row>
    <row r="42" spans="1:37" x14ac:dyDescent="0.2">
      <c r="S42" s="88"/>
    </row>
    <row r="49" spans="1:15" x14ac:dyDescent="0.2">
      <c r="A49" s="149" t="s">
        <v>105</v>
      </c>
      <c r="B49" s="149"/>
      <c r="C49" s="86"/>
      <c r="D49" s="86"/>
      <c r="E49" s="86"/>
      <c r="F49" s="86"/>
      <c r="G49" s="86"/>
      <c r="H49" s="86"/>
      <c r="I49" s="86"/>
      <c r="J49" s="86"/>
    </row>
    <row r="52" spans="1:15" x14ac:dyDescent="0.2">
      <c r="I52" s="84" t="s">
        <v>101</v>
      </c>
      <c r="J52" s="84" t="s">
        <v>102</v>
      </c>
      <c r="K52" s="84"/>
    </row>
    <row r="53" spans="1:15" x14ac:dyDescent="0.2">
      <c r="A53" s="74" t="s">
        <v>106</v>
      </c>
      <c r="B53" s="74">
        <v>4</v>
      </c>
      <c r="D53" s="74" t="s">
        <v>85</v>
      </c>
      <c r="F53" s="74" t="s">
        <v>90</v>
      </c>
      <c r="H53" s="74" t="s">
        <v>113</v>
      </c>
      <c r="I53" s="99">
        <f>IF(E54=TRUE,DATE(B54,1,1),DATE(B55,IF(E55=TRUE,1,B60),1))</f>
        <v>45474</v>
      </c>
      <c r="J53" s="99">
        <f>IF(E54=TRUE,DATE(B54+20,12,31),IF(E54=TRUE,DATE(B54+20,12,31),IF(E55=TRUE,DATE(B55,12,31),EOMONTH(I53,0))))</f>
        <v>45504</v>
      </c>
      <c r="K53" s="84"/>
    </row>
    <row r="54" spans="1:15" x14ac:dyDescent="0.2">
      <c r="A54" s="74" t="s">
        <v>107</v>
      </c>
      <c r="B54" s="74">
        <v>2020</v>
      </c>
      <c r="D54" s="74" t="s">
        <v>92</v>
      </c>
      <c r="E54" s="79" t="b">
        <v>0</v>
      </c>
      <c r="F54" s="84">
        <f>IF(E54=TRUE,"*",B55)</f>
        <v>2024</v>
      </c>
      <c r="I54" s="84"/>
      <c r="J54" s="84"/>
      <c r="K54" s="84"/>
    </row>
    <row r="55" spans="1:15" x14ac:dyDescent="0.2">
      <c r="A55" s="74" t="s">
        <v>108</v>
      </c>
      <c r="B55" s="74">
        <f>B54+B53</f>
        <v>2024</v>
      </c>
      <c r="D55" s="74" t="s">
        <v>111</v>
      </c>
      <c r="E55" s="79" t="b">
        <v>0</v>
      </c>
      <c r="F55" s="84">
        <f>IF(E55=TRUE,"*",B60)</f>
        <v>7</v>
      </c>
      <c r="H55" s="74" t="s">
        <v>22</v>
      </c>
      <c r="I55" s="100" t="str">
        <f>"Período:    "&amp;TEXT(I53,"dd/mmm/aa")&amp;"   à   "&amp;TEXT(J53,"dd/mmm/aa")</f>
        <v>Período:    01/jul/24   à   31/jul/24</v>
      </c>
      <c r="J55" s="84"/>
      <c r="K55" s="84"/>
    </row>
    <row r="56" spans="1:15" x14ac:dyDescent="0.2">
      <c r="H56" s="74" t="s">
        <v>123</v>
      </c>
      <c r="I56" s="74" t="str">
        <f>IF(E54=TRUE,"Todo período está ativado","")</f>
        <v/>
      </c>
    </row>
    <row r="58" spans="1:15" x14ac:dyDescent="0.2">
      <c r="A58" s="74" t="s">
        <v>109</v>
      </c>
      <c r="B58" s="74">
        <v>6</v>
      </c>
    </row>
    <row r="59" spans="1:15" x14ac:dyDescent="0.2">
      <c r="A59" s="74" t="s">
        <v>107</v>
      </c>
      <c r="B59" s="74">
        <v>1</v>
      </c>
    </row>
    <row r="60" spans="1:15" x14ac:dyDescent="0.2">
      <c r="A60" s="74" t="s">
        <v>108</v>
      </c>
      <c r="B60" s="74">
        <f>B58+B59</f>
        <v>7</v>
      </c>
    </row>
    <row r="61" spans="1:15" x14ac:dyDescent="0.2">
      <c r="A61" s="74" t="s">
        <v>110</v>
      </c>
      <c r="B61" s="99" t="str">
        <f>UPPER(TEXT(DATE(B55,B60,1),"MMM"))</f>
        <v>JUL</v>
      </c>
    </row>
    <row r="63" spans="1:15" x14ac:dyDescent="0.2">
      <c r="D63" s="74" t="s">
        <v>131</v>
      </c>
    </row>
    <row r="64" spans="1:15" x14ac:dyDescent="0.2">
      <c r="G64" s="84"/>
      <c r="H64" s="110" t="s">
        <v>124</v>
      </c>
      <c r="I64" s="110" t="s">
        <v>125</v>
      </c>
      <c r="J64" s="110" t="s">
        <v>126</v>
      </c>
      <c r="K64" s="110" t="s">
        <v>127</v>
      </c>
      <c r="L64" s="110" t="str">
        <f>'Dashboard Veículos'!I18</f>
        <v>Combustível</v>
      </c>
      <c r="M64" s="110" t="str">
        <f>'Dashboard Veículos'!I19</f>
        <v>Multa</v>
      </c>
      <c r="N64" s="84"/>
      <c r="O64" s="74" t="s">
        <v>134</v>
      </c>
    </row>
    <row r="65" spans="1:20" x14ac:dyDescent="0.2">
      <c r="A65" s="74" t="s">
        <v>133</v>
      </c>
      <c r="B65" s="74">
        <f>'Dashboard Veículos'!K5</f>
        <v>0</v>
      </c>
      <c r="E65" s="84" t="s">
        <v>101</v>
      </c>
      <c r="F65" s="84" t="s">
        <v>102</v>
      </c>
      <c r="G65" s="110" t="s">
        <v>130</v>
      </c>
      <c r="H65" s="111">
        <f>SUMIFS(Rotas!$O:$O,Rotas!$G:$G,$B$65,Rotas!$L:$L,"Finalizada")</f>
        <v>0</v>
      </c>
      <c r="I65" s="109">
        <f>COUNTIFS(Rotas!$L:$L,"Finalizada",Rotas!$G:$G,$B$65)</f>
        <v>0</v>
      </c>
      <c r="J65" s="109">
        <f>COUNTIFS(Rotas!$L:$L,"Não Finalizada",Rotas!$G:$G,$B$65)</f>
        <v>0</v>
      </c>
      <c r="K65" s="115">
        <f>SUMIFS(Gastos!$H:$H,Gastos!$E:$E,$B$65)</f>
        <v>0</v>
      </c>
      <c r="L65" s="115">
        <f>SUMIFS(Gastos!$H:$H,Gastos!$E:$E,$B$65,Gastos!$D:$D,L64)</f>
        <v>0</v>
      </c>
      <c r="M65" s="115">
        <f>SUMIFS(Gastos!$H:$H,Gastos!$E:$E,$B$65,Gastos!$D:$D,M64)</f>
        <v>0</v>
      </c>
      <c r="O65" s="117" t="str">
        <f>IFERROR(K65/H65,"-")</f>
        <v>-</v>
      </c>
    </row>
    <row r="66" spans="1:20" x14ac:dyDescent="0.2">
      <c r="E66" s="99">
        <f ca="1">J2</f>
        <v>45292</v>
      </c>
      <c r="F66" s="99">
        <f ca="1">J3</f>
        <v>45657</v>
      </c>
      <c r="G66" s="110">
        <f ca="1">E3</f>
        <v>2024</v>
      </c>
      <c r="H66" s="111">
        <f ca="1">SUMIFS(Rotas!$O:$O,Rotas!$G:$G,$B$65,Rotas!$L:$L,"Finalizada",Rotas!$C:$C,"&gt;="&amp;$E$66,Rotas!$C:$C,"&lt;="&amp;$F$66)</f>
        <v>0</v>
      </c>
      <c r="I66" s="109">
        <f ca="1">COUNTIFS(Rotas!$L:$L,"Finalizada",Rotas!$G:$G,$B$65,Rotas!$C:$C,"&gt;="&amp;$E66,Rotas!$C:$C,"&lt;="&amp;$F66)</f>
        <v>0</v>
      </c>
      <c r="J66" s="109">
        <f ca="1">COUNTIFS(Rotas!$L:$L,"Não Finalizada",Rotas!$G:$G,$B$65,Rotas!$C:$C,"&gt;="&amp;$E66,Rotas!$C:$C,"&lt;="&amp;$F66)</f>
        <v>0</v>
      </c>
      <c r="K66" s="115">
        <f ca="1">SUMIFS(Gastos!$H:$H,Gastos!$E:$E,$B$65,Gastos!$C:$C,"&gt;="&amp;E66,Gastos!$C:$C,"&lt;="&amp;F66)</f>
        <v>0</v>
      </c>
      <c r="L66" s="115">
        <f ca="1">SUMIFS(Gastos!$H:$H,Gastos!$E:$E,$B$65,Gastos!$C:$C,"&gt;="&amp;E66,Gastos!$C:$C,"&lt;="&amp;F66,Gastos!$D:$D,L64)</f>
        <v>0</v>
      </c>
      <c r="M66" s="115">
        <f ca="1">SUMIFS(Gastos!$H:$H,Gastos!$E:$E,$B$65,Gastos!$C:$C,"&gt;="&amp;E66,Gastos!$C:$C,"&lt;="&amp;F66,Gastos!$D:$D,M64)</f>
        <v>0</v>
      </c>
      <c r="O66" s="117" t="str">
        <f t="shared" ref="O66:O68" ca="1" si="5">IFERROR(K66/H66,"-")</f>
        <v>-</v>
      </c>
    </row>
    <row r="67" spans="1:20" x14ac:dyDescent="0.2">
      <c r="E67" s="99">
        <f ca="1">H2</f>
        <v>45474</v>
      </c>
      <c r="F67" s="99">
        <f ca="1">H3</f>
        <v>45504</v>
      </c>
      <c r="G67" s="110" t="str">
        <f ca="1">H4</f>
        <v>JULHO</v>
      </c>
      <c r="H67" s="111">
        <f ca="1">SUMIFS(Rotas!$O:$O,Rotas!$G:$G,$B$65,Rotas!$L:$L,"Finalizada",Rotas!$C:$C,"&gt;="&amp;$E$67,Rotas!$C:$C,"&lt;="&amp;$F$67)</f>
        <v>0</v>
      </c>
      <c r="I67" s="109">
        <f ca="1">COUNTIFS(Rotas!$L:$L,"Finalizada",Rotas!$G:$G,$B$65,Rotas!$C:$C,"&gt;="&amp;$E67,Rotas!$C:$C,"&lt;="&amp;$F67)</f>
        <v>0</v>
      </c>
      <c r="J67" s="109">
        <f ca="1">COUNTIFS(Rotas!$L:$L,"Não Finalizada",Rotas!$G:$G,$B$65,Rotas!$C:$C,"&gt;="&amp;$E67,Rotas!$C:$C,"&lt;="&amp;$F67)</f>
        <v>0</v>
      </c>
      <c r="K67" s="115">
        <f ca="1">SUMIFS(Gastos!$H:$H,Gastos!$E:$E,$B$65,Gastos!$C:$C,"&gt;="&amp;E67,Gastos!$C:$C,"&lt;="&amp;F67)</f>
        <v>0</v>
      </c>
      <c r="L67" s="115">
        <f ca="1">SUMIFS(Gastos!$H:$H,Gastos!$E:$E,$B$65,Gastos!$C:$C,"&gt;="&amp;E67,Gastos!$C:$C,"&lt;="&amp;F67,Gastos!$D:$D,L64)</f>
        <v>0</v>
      </c>
      <c r="M67" s="115">
        <f ca="1">SUMIFS(Gastos!$H:$H,Gastos!$E:$E,$B$65,Gastos!$C:$C,"&gt;="&amp;E67,Gastos!$C:$C,"&lt;="&amp;F67,Gastos!$D:$D,M64)</f>
        <v>0</v>
      </c>
      <c r="O67" s="117" t="str">
        <f t="shared" ca="1" si="5"/>
        <v>-</v>
      </c>
    </row>
    <row r="68" spans="1:20" x14ac:dyDescent="0.2">
      <c r="E68" s="99">
        <f ca="1">B2</f>
        <v>45493</v>
      </c>
      <c r="F68" s="99">
        <f ca="1">B2</f>
        <v>45493</v>
      </c>
      <c r="G68" s="110" t="s">
        <v>98</v>
      </c>
      <c r="H68" s="111">
        <f ca="1">SUMIFS(Rotas!$O:$O,Rotas!$G:$G,$B$65,Rotas!$L:$L,"Finalizada",Rotas!$C:$C,"&gt;="&amp;$E$68,Rotas!$C:$C,"&lt;="&amp;$F$68)</f>
        <v>0</v>
      </c>
      <c r="I68" s="109">
        <f ca="1">COUNTIFS(Rotas!$L:$L,"Finalizada",Rotas!$G:$G,$B$65,Rotas!$C:$C,"&gt;="&amp;$E68,Rotas!$C:$C,"&lt;="&amp;$F68)</f>
        <v>0</v>
      </c>
      <c r="J68" s="109">
        <f ca="1">COUNTIFS(Rotas!$L:$L,"Não Finalizada",Rotas!$G:$G,$B$65,Rotas!$C:$C,"&gt;="&amp;$E68,Rotas!$C:$C,"&lt;="&amp;$F68)</f>
        <v>0</v>
      </c>
      <c r="K68" s="115">
        <f ca="1">SUMIFS(Gastos!$H:$H,Gastos!$E:$E,$B$65,Gastos!$C:$C,"&gt;="&amp;E68,Gastos!$C:$C,"&lt;="&amp;F68)</f>
        <v>0</v>
      </c>
      <c r="L68" s="115">
        <f ca="1">SUMIFS(Gastos!$H:$H,Gastos!$E:$E,$B$65,Gastos!$C:$C,"&gt;="&amp;E68,Gastos!$C:$C,"&lt;="&amp;F68,Gastos!$D:$D,L64)</f>
        <v>0</v>
      </c>
      <c r="M68" s="115">
        <f ca="1">SUMIFS(Gastos!$H:$H,Gastos!$E:$E,$B$65,Gastos!$C:$C,"&gt;="&amp;E68,Gastos!$C:$C,"&lt;="&amp;F68,Gastos!$D:$D,M64)</f>
        <v>0</v>
      </c>
      <c r="O68" s="117" t="str">
        <f t="shared" ca="1" si="5"/>
        <v>-</v>
      </c>
    </row>
    <row r="69" spans="1:20" x14ac:dyDescent="0.2">
      <c r="G69" s="84"/>
    </row>
    <row r="73" spans="1:20" x14ac:dyDescent="0.2">
      <c r="D73" s="74" t="s">
        <v>135</v>
      </c>
    </row>
    <row r="74" spans="1:20" x14ac:dyDescent="0.2">
      <c r="F74" s="74" t="s">
        <v>136</v>
      </c>
      <c r="G74" s="111" t="str">
        <f t="shared" ref="G74:Q74" ca="1" si="6">IF($B$76="Semanas",DAY(G76)&amp;" à "&amp;TEXT(G75,"dd/mmm"),IF($B$76="Meses Inteiros",UPPER(TEXT(G76,"mmm")),TEXT(G76,"dd/mmm")))</f>
        <v>AGO</v>
      </c>
      <c r="H74" s="111" t="str">
        <f t="shared" ca="1" si="6"/>
        <v>SET</v>
      </c>
      <c r="I74" s="111" t="str">
        <f t="shared" ca="1" si="6"/>
        <v>OUT</v>
      </c>
      <c r="J74" s="111" t="str">
        <f t="shared" ca="1" si="6"/>
        <v>NOV</v>
      </c>
      <c r="K74" s="111" t="str">
        <f t="shared" ca="1" si="6"/>
        <v>DEZ</v>
      </c>
      <c r="L74" s="111" t="str">
        <f t="shared" ca="1" si="6"/>
        <v>JAN</v>
      </c>
      <c r="M74" s="111" t="str">
        <f t="shared" ca="1" si="6"/>
        <v>FEV</v>
      </c>
      <c r="N74" s="111" t="str">
        <f t="shared" ca="1" si="6"/>
        <v>MAR</v>
      </c>
      <c r="O74" s="111" t="str">
        <f t="shared" ca="1" si="6"/>
        <v>ABR</v>
      </c>
      <c r="P74" s="111" t="str">
        <f t="shared" ca="1" si="6"/>
        <v>MAI</v>
      </c>
      <c r="Q74" s="111" t="str">
        <f t="shared" ca="1" si="6"/>
        <v>JUN</v>
      </c>
      <c r="R74" s="111" t="str">
        <f ca="1">IF($B$76="Semanas",DAY(R76)&amp;" à "&amp;TEXT(R75,"dd/mmm"),IF($B$76="Meses Inteiros",UPPER(TEXT(R76,"mmm")),TEXT(R76,"dd/mmm")))</f>
        <v>JUL</v>
      </c>
    </row>
    <row r="75" spans="1:20" x14ac:dyDescent="0.2">
      <c r="A75" s="118" t="s">
        <v>137</v>
      </c>
      <c r="B75" s="118" t="s">
        <v>90</v>
      </c>
      <c r="F75" s="74" t="s">
        <v>102</v>
      </c>
      <c r="G75" s="119" cm="1">
        <f t="array" aca="1" ref="G75" ca="1">IF(OR(err_moto&gt;6,err_veic&gt;6,err_gastos&gt;6),"",IF($B$76="dias",G76,IF($B$76="Semanas",G76+7,EOMONTH(G76,0))))</f>
        <v>45169</v>
      </c>
      <c r="H75" s="119" cm="1">
        <f t="array" aca="1" ref="H75" ca="1">IF(OR(err_moto&gt;6,err_veic&gt;6,err_gastos&gt;6),"",IF($B$76="dias",H76,IF($B$76="Semanas",H76+7,EOMONTH(H76,0))))</f>
        <v>45199</v>
      </c>
      <c r="I75" s="119" cm="1">
        <f t="array" aca="1" ref="I75" ca="1">IF(OR(err_moto&gt;6,err_veic&gt;6,err_gastos&gt;6),"",IF($B$76="dias",I76,IF($B$76="Semanas",I76+7,EOMONTH(I76,0))))</f>
        <v>45230</v>
      </c>
      <c r="J75" s="119" cm="1">
        <f t="array" aca="1" ref="J75" ca="1">IF(OR(err_moto&gt;6,err_veic&gt;6,err_gastos&gt;6),"",IF($B$76="dias",J76,IF($B$76="Semanas",J76+7,EOMONTH(J76,0))))</f>
        <v>45260</v>
      </c>
      <c r="K75" s="119" cm="1">
        <f t="array" aca="1" ref="K75" ca="1">IF(OR(err_moto&gt;6,err_veic&gt;6,err_gastos&gt;6),"",IF($B$76="dias",K76,IF($B$76="Semanas",K76+7,EOMONTH(K76,0))))</f>
        <v>45291</v>
      </c>
      <c r="L75" s="119" cm="1">
        <f t="array" aca="1" ref="L75" ca="1">IF(OR(err_moto&gt;6,err_veic&gt;6,err_gastos&gt;6),"",IF($B$76="dias",L76,IF($B$76="Semanas",L76+7,EOMONTH(L76,0))))</f>
        <v>45322</v>
      </c>
      <c r="M75" s="119" cm="1">
        <f t="array" aca="1" ref="M75" ca="1">IF(OR(err_moto&gt;6,err_veic&gt;6,err_gastos&gt;6),"",IF($B$76="dias",M76,IF($B$76="Semanas",M76+7,EOMONTH(M76,0))))</f>
        <v>45351</v>
      </c>
      <c r="N75" s="119" cm="1">
        <f t="array" aca="1" ref="N75" ca="1">IF(OR(err_moto&gt;6,err_veic&gt;6,err_gastos&gt;6),"",IF($B$76="dias",N76,IF($B$76="Semanas",N76+7,EOMONTH(N76,0))))</f>
        <v>45382</v>
      </c>
      <c r="O75" s="119" cm="1">
        <f t="array" aca="1" ref="O75" ca="1">IF(OR(err_moto&gt;6,err_veic&gt;6,err_gastos&gt;6),"",IF($B$76="dias",O76,IF($B$76="Semanas",O76+7,EOMONTH(O76,0))))</f>
        <v>45412</v>
      </c>
      <c r="P75" s="119" cm="1">
        <f t="array" aca="1" ref="P75" ca="1">IF(OR(err_moto&gt;6,err_veic&gt;6,err_gastos&gt;6),"",IF($B$76="dias",P76,IF($B$76="Semanas",P76+7,EOMONTH(P76,0))))</f>
        <v>45443</v>
      </c>
      <c r="Q75" s="119" cm="1">
        <f t="array" aca="1" ref="Q75" ca="1">IF(OR(err_moto&gt;6,err_veic&gt;6,err_gastos&gt;6),"",IF($B$76="dias",Q76,IF($B$76="Semanas",Q76+7,EOMONTH(Q76,0))))</f>
        <v>45473</v>
      </c>
      <c r="R75" s="119" cm="1">
        <f t="array" aca="1" ref="R75" ca="1">IF(OR(err_moto&gt;6,err_veic&gt;6,err_gastos&gt;6),"",IF($B$76="dias",R76,IF($B$76="Semanas",R76+7,EOMONTH(R76,0))))</f>
        <v>45504</v>
      </c>
    </row>
    <row r="76" spans="1:20" x14ac:dyDescent="0.2">
      <c r="A76" s="74" t="s">
        <v>138</v>
      </c>
      <c r="B76" s="74" t="str">
        <f>'Dashboard Veículos'!J22</f>
        <v>Meses Inteiros</v>
      </c>
      <c r="F76" s="74" t="s">
        <v>101</v>
      </c>
      <c r="G76" s="119">
        <f t="shared" ref="G76:P76" ca="1" si="7">IF($B$76="Dias",H76-1,IF($B$76="Semanas",H76-8,EDATE(H76,-1)))</f>
        <v>45139</v>
      </c>
      <c r="H76" s="119">
        <f t="shared" ca="1" si="7"/>
        <v>45170</v>
      </c>
      <c r="I76" s="119">
        <f t="shared" ca="1" si="7"/>
        <v>45200</v>
      </c>
      <c r="J76" s="119">
        <f t="shared" ca="1" si="7"/>
        <v>45231</v>
      </c>
      <c r="K76" s="119">
        <f t="shared" ca="1" si="7"/>
        <v>45261</v>
      </c>
      <c r="L76" s="119">
        <f t="shared" ca="1" si="7"/>
        <v>45292</v>
      </c>
      <c r="M76" s="119">
        <f t="shared" ca="1" si="7"/>
        <v>45323</v>
      </c>
      <c r="N76" s="119">
        <f t="shared" ca="1" si="7"/>
        <v>45352</v>
      </c>
      <c r="O76" s="119">
        <f t="shared" ca="1" si="7"/>
        <v>45383</v>
      </c>
      <c r="P76" s="119">
        <f t="shared" ca="1" si="7"/>
        <v>45413</v>
      </c>
      <c r="Q76" s="119">
        <f ca="1">IF($B$76="Dias",R76-1,IF($B$76="Semanas",R76-8,EDATE(R76,-1)))</f>
        <v>45444</v>
      </c>
      <c r="R76" s="119">
        <f ca="1">IF($B$76="Meses Inteiros",EOMONTH(TODAY(),-1)+1,IF(B76="Dias",TODAY(),TODAY()-7))</f>
        <v>45474</v>
      </c>
      <c r="T76" s="121"/>
    </row>
    <row r="77" spans="1:20" x14ac:dyDescent="0.2">
      <c r="A77" s="74" t="s">
        <v>139</v>
      </c>
    </row>
    <row r="78" spans="1:20" x14ac:dyDescent="0.2">
      <c r="A78" s="74" t="s">
        <v>140</v>
      </c>
    </row>
    <row r="80" spans="1:20" x14ac:dyDescent="0.2">
      <c r="A80" s="118" t="s">
        <v>6</v>
      </c>
      <c r="B80" s="118" t="s">
        <v>90</v>
      </c>
      <c r="F80" s="74" t="s">
        <v>6</v>
      </c>
      <c r="G80" s="74">
        <f ca="1">IF($B$81="Gastos",SUMIFS(Gastos!$H:$H,Gastos!$E:$E,$B$65,Gastos!$C:$C,"&gt;="&amp;G76,Gastos!$C:$C,"&lt;="&amp;G75),
                   IF($B$81="Km Percorrido",
                                           SUMIFS(Rotas!$O:$O,Rotas!$L:$L,"Finalizada",Rotas!$G:$G,$B$65,Rotas!$C:$C,"&gt;="&amp;G76,Rotas!$C:$C,"&lt;="&amp;G75),
                                           COUNTIFS(Rotas!$L:$L,"Finalizada",Rotas!$G:$G,$B$65,Rotas!$C:$C,"&gt;="&amp;G76,Rotas!$C:$C,"&lt;="&amp;G75)))</f>
        <v>0</v>
      </c>
      <c r="H80" s="74">
        <f ca="1">IF($B$81="Gastos",SUMIFS(Gastos!$H:$H,Gastos!$E:$E,$B$65,Gastos!$C:$C,"&gt;="&amp;H76,Gastos!$C:$C,"&lt;="&amp;H75),
                   IF($B$81="Km Percorrido",
                                           SUMIFS(Rotas!$O:$O,Rotas!$L:$L,"Finalizada",Rotas!$G:$G,$B$65,Rotas!$C:$C,"&gt;="&amp;H76,Rotas!$C:$C,"&lt;="&amp;H75),
                                           COUNTIFS(Rotas!$L:$L,"Finalizada",Rotas!$G:$G,$B$65,Rotas!$C:$C,"&gt;="&amp;H76,Rotas!$C:$C,"&lt;="&amp;H75)))</f>
        <v>0</v>
      </c>
      <c r="I80" s="74">
        <f ca="1">IF($B$81="Gastos",SUMIFS(Gastos!$H:$H,Gastos!$E:$E,$B$65,Gastos!$C:$C,"&gt;="&amp;I76,Gastos!$C:$C,"&lt;="&amp;I75),
                   IF($B$81="Km Percorrido",
                                           SUMIFS(Rotas!$O:$O,Rotas!$L:$L,"Finalizada",Rotas!$G:$G,$B$65,Rotas!$C:$C,"&gt;="&amp;I76,Rotas!$C:$C,"&lt;="&amp;I75),
                                           COUNTIFS(Rotas!$L:$L,"Finalizada",Rotas!$G:$G,$B$65,Rotas!$C:$C,"&gt;="&amp;I76,Rotas!$C:$C,"&lt;="&amp;I75)))</f>
        <v>0</v>
      </c>
      <c r="J80" s="74">
        <f ca="1">IF($B$81="Gastos",SUMIFS(Gastos!$H:$H,Gastos!$E:$E,$B$65,Gastos!$C:$C,"&gt;="&amp;J76,Gastos!$C:$C,"&lt;="&amp;J75),
                   IF($B$81="Km Percorrido",
                                           SUMIFS(Rotas!$O:$O,Rotas!$L:$L,"Finalizada",Rotas!$G:$G,$B$65,Rotas!$C:$C,"&gt;="&amp;J76,Rotas!$C:$C,"&lt;="&amp;J75),
                                           COUNTIFS(Rotas!$L:$L,"Finalizada",Rotas!$G:$G,$B$65,Rotas!$C:$C,"&gt;="&amp;J76,Rotas!$C:$C,"&lt;="&amp;J75)))</f>
        <v>0</v>
      </c>
      <c r="K80" s="74">
        <f ca="1">IF($B$81="Gastos",SUMIFS(Gastos!$H:$H,Gastos!$E:$E,$B$65,Gastos!$C:$C,"&gt;="&amp;K76,Gastos!$C:$C,"&lt;="&amp;K75),
                   IF($B$81="Km Percorrido",
                                           SUMIFS(Rotas!$O:$O,Rotas!$L:$L,"Finalizada",Rotas!$G:$G,$B$65,Rotas!$C:$C,"&gt;="&amp;K76,Rotas!$C:$C,"&lt;="&amp;K75),
                                           COUNTIFS(Rotas!$L:$L,"Finalizada",Rotas!$G:$G,$B$65,Rotas!$C:$C,"&gt;="&amp;K76,Rotas!$C:$C,"&lt;="&amp;K75)))</f>
        <v>0</v>
      </c>
      <c r="L80" s="74">
        <f ca="1">IF($B$81="Gastos",SUMIFS(Gastos!$H:$H,Gastos!$E:$E,$B$65,Gastos!$C:$C,"&gt;="&amp;L76,Gastos!$C:$C,"&lt;="&amp;L75),
                   IF($B$81="Km Percorrido",
                                           SUMIFS(Rotas!$O:$O,Rotas!$L:$L,"Finalizada",Rotas!$G:$G,$B$65,Rotas!$C:$C,"&gt;="&amp;L76,Rotas!$C:$C,"&lt;="&amp;L75),
                                           COUNTIFS(Rotas!$L:$L,"Finalizada",Rotas!$G:$G,$B$65,Rotas!$C:$C,"&gt;="&amp;L76,Rotas!$C:$C,"&lt;="&amp;L75)))</f>
        <v>0</v>
      </c>
      <c r="M80" s="74">
        <f ca="1">IF($B$81="Gastos",SUMIFS(Gastos!$H:$H,Gastos!$E:$E,$B$65,Gastos!$C:$C,"&gt;="&amp;M76,Gastos!$C:$C,"&lt;="&amp;M75),
                   IF($B$81="Km Percorrido",
                                           SUMIFS(Rotas!$O:$O,Rotas!$L:$L,"Finalizada",Rotas!$G:$G,$B$65,Rotas!$C:$C,"&gt;="&amp;M76,Rotas!$C:$C,"&lt;="&amp;M75),
                                           COUNTIFS(Rotas!$L:$L,"Finalizada",Rotas!$G:$G,$B$65,Rotas!$C:$C,"&gt;="&amp;M76,Rotas!$C:$C,"&lt;="&amp;M75)))</f>
        <v>0</v>
      </c>
      <c r="N80" s="74">
        <f ca="1">IF($B$81="Gastos",SUMIFS(Gastos!$H:$H,Gastos!$E:$E,$B$65,Gastos!$C:$C,"&gt;="&amp;N76,Gastos!$C:$C,"&lt;="&amp;N75),
                   IF($B$81="Km Percorrido",
                                           SUMIFS(Rotas!$O:$O,Rotas!$L:$L,"Finalizada",Rotas!$G:$G,$B$65,Rotas!$C:$C,"&gt;="&amp;N76,Rotas!$C:$C,"&lt;="&amp;N75),
                                           COUNTIFS(Rotas!$L:$L,"Finalizada",Rotas!$G:$G,$B$65,Rotas!$C:$C,"&gt;="&amp;N76,Rotas!$C:$C,"&lt;="&amp;N75)))</f>
        <v>0</v>
      </c>
      <c r="O80" s="74">
        <f ca="1">IF($B$81="Gastos",SUMIFS(Gastos!$H:$H,Gastos!$E:$E,$B$65,Gastos!$C:$C,"&gt;="&amp;O76,Gastos!$C:$C,"&lt;="&amp;O75),
                   IF($B$81="Km Percorrido",
                                           SUMIFS(Rotas!$O:$O,Rotas!$L:$L,"Finalizada",Rotas!$G:$G,$B$65,Rotas!$C:$C,"&gt;="&amp;O76,Rotas!$C:$C,"&lt;="&amp;O75),
                                           COUNTIFS(Rotas!$L:$L,"Finalizada",Rotas!$G:$G,$B$65,Rotas!$C:$C,"&gt;="&amp;O76,Rotas!$C:$C,"&lt;="&amp;O75)))</f>
        <v>0</v>
      </c>
      <c r="P80" s="74">
        <f ca="1">IF($B$81="Gastos",SUMIFS(Gastos!$H:$H,Gastos!$E:$E,$B$65,Gastos!$C:$C,"&gt;="&amp;P76,Gastos!$C:$C,"&lt;="&amp;P75),
                   IF($B$81="Km Percorrido",
                                           SUMIFS(Rotas!$O:$O,Rotas!$L:$L,"Finalizada",Rotas!$G:$G,$B$65,Rotas!$C:$C,"&gt;="&amp;P76,Rotas!$C:$C,"&lt;="&amp;P75),
                                           COUNTIFS(Rotas!$L:$L,"Finalizada",Rotas!$G:$G,$B$65,Rotas!$C:$C,"&gt;="&amp;P76,Rotas!$C:$C,"&lt;="&amp;P75)))</f>
        <v>0</v>
      </c>
      <c r="Q80" s="74">
        <f ca="1">IF($B$81="Gastos",SUMIFS(Gastos!$H:$H,Gastos!$E:$E,$B$65,Gastos!$C:$C,"&gt;="&amp;Q76,Gastos!$C:$C,"&lt;="&amp;Q75),
                   IF($B$81="Km Percorrido",
                                           SUMIFS(Rotas!$O:$O,Rotas!$L:$L,"Finalizada",Rotas!$G:$G,$B$65,Rotas!$C:$C,"&gt;="&amp;Q76,Rotas!$C:$C,"&lt;="&amp;Q75),
                                           COUNTIFS(Rotas!$L:$L,"Finalizada",Rotas!$G:$G,$B$65,Rotas!$C:$C,"&gt;="&amp;Q76,Rotas!$C:$C,"&lt;="&amp;Q75)))</f>
        <v>0</v>
      </c>
      <c r="R80" s="74">
        <f ca="1">IF($B$81="Gastos",SUMIFS(Gastos!$H:$H,Gastos!$E:$E,$B$65,Gastos!$C:$C,"&gt;="&amp;R76,Gastos!$C:$C,"&lt;="&amp;R75),
                   IF($B$81="Km Percorrido",
                                           SUMIFS(Rotas!$O:$O,Rotas!$L:$L,"Finalizada",Rotas!$G:$G,$B$65,Rotas!$C:$C,"&gt;="&amp;R76,Rotas!$C:$C,"&lt;="&amp;R75),
                                           COUNTIFS(Rotas!$L:$L,"Finalizada",Rotas!$G:$G,$B$65,Rotas!$C:$C,"&gt;="&amp;R76,Rotas!$C:$C,"&lt;="&amp;R75)))</f>
        <v>0</v>
      </c>
    </row>
    <row r="81" spans="1:2" x14ac:dyDescent="0.2">
      <c r="A81" s="74" t="s">
        <v>79</v>
      </c>
      <c r="B81" s="74" t="str">
        <f>'Dashboard Veículos'!L22</f>
        <v>Gastos</v>
      </c>
    </row>
    <row r="82" spans="1:2" x14ac:dyDescent="0.2">
      <c r="A82" s="74" t="s">
        <v>143</v>
      </c>
    </row>
    <row r="83" spans="1:2" x14ac:dyDescent="0.2">
      <c r="A83" s="74" t="s">
        <v>125</v>
      </c>
    </row>
  </sheetData>
  <mergeCells count="3">
    <mergeCell ref="A7:B7"/>
    <mergeCell ref="A22:B22"/>
    <mergeCell ref="A49:B49"/>
  </mergeCells>
  <phoneticPr fontId="5" type="noConversion"/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1C3DF8-310C-4906-A35C-F1CFC8CC5C32}">
  <sheetPr codeName="Planilha13"/>
  <dimension ref="B1:S1505"/>
  <sheetViews>
    <sheetView workbookViewId="0">
      <pane ySplit="5" topLeftCell="A6" activePane="bottomLeft" state="frozen"/>
      <selection pane="bottomLeft" activeCell="D6" sqref="D6"/>
    </sheetView>
  </sheetViews>
  <sheetFormatPr defaultRowHeight="20.100000000000001" customHeight="1" x14ac:dyDescent="0.2"/>
  <cols>
    <col min="1" max="1" width="2.28515625" style="45" customWidth="1"/>
    <col min="2" max="2" width="4.85546875" style="53" customWidth="1"/>
    <col min="3" max="3" width="11.5703125" style="37" customWidth="1"/>
    <col min="4" max="4" width="15.140625" style="28" customWidth="1"/>
    <col min="5" max="5" width="24.85546875" style="28" customWidth="1"/>
    <col min="6" max="6" width="36.42578125" style="55" customWidth="1"/>
    <col min="7" max="7" width="31" style="55" customWidth="1"/>
    <col min="8" max="8" width="16.5703125" style="56" customWidth="1"/>
    <col min="9" max="9" width="12" style="67" customWidth="1"/>
    <col min="10" max="10" width="30.42578125" style="70" customWidth="1"/>
    <col min="11" max="11" width="9.140625" style="45"/>
    <col min="12" max="12" width="17.42578125" style="126" customWidth="1"/>
    <col min="13" max="19" width="13.42578125" style="29" customWidth="1"/>
    <col min="20" max="23" width="12.140625" style="45" customWidth="1"/>
    <col min="24" max="16384" width="9.140625" style="45"/>
  </cols>
  <sheetData>
    <row r="1" spans="2:19" s="52" customFormat="1" ht="17.100000000000001" customHeight="1" x14ac:dyDescent="0.2">
      <c r="B1" s="48"/>
      <c r="C1" s="35"/>
      <c r="D1" s="63"/>
      <c r="E1" s="26"/>
      <c r="F1" s="50"/>
      <c r="G1" s="50"/>
      <c r="H1" s="51"/>
      <c r="I1" s="66"/>
      <c r="J1" s="69"/>
      <c r="L1" s="27"/>
      <c r="M1" s="27"/>
      <c r="N1" s="27"/>
      <c r="O1" s="27"/>
      <c r="P1" s="27"/>
      <c r="Q1" s="27"/>
      <c r="R1" s="27"/>
      <c r="S1" s="27"/>
    </row>
    <row r="2" spans="2:19" s="52" customFormat="1" ht="17.100000000000001" customHeight="1" x14ac:dyDescent="0.2">
      <c r="B2" s="48"/>
      <c r="C2" s="35"/>
      <c r="D2" s="26"/>
      <c r="E2" s="26"/>
      <c r="F2" s="50"/>
      <c r="G2" s="50"/>
      <c r="H2" s="51"/>
      <c r="I2" s="66"/>
      <c r="J2" s="69"/>
      <c r="L2" s="27"/>
      <c r="M2" s="27"/>
      <c r="N2" s="27"/>
      <c r="O2" s="27"/>
      <c r="P2" s="27"/>
      <c r="Q2" s="27"/>
      <c r="R2" s="27"/>
      <c r="S2" s="27"/>
    </row>
    <row r="3" spans="2:19" s="52" customFormat="1" ht="17.100000000000001" customHeight="1" x14ac:dyDescent="0.2">
      <c r="B3" s="48"/>
      <c r="C3" s="35"/>
      <c r="D3" s="26"/>
      <c r="E3" s="26"/>
      <c r="F3" s="50"/>
      <c r="G3" s="50"/>
      <c r="H3" s="51"/>
      <c r="I3" s="66"/>
      <c r="J3" s="69"/>
      <c r="L3" s="27"/>
      <c r="M3" s="27"/>
      <c r="N3" s="27"/>
      <c r="O3" s="27"/>
      <c r="P3" s="27"/>
      <c r="Q3" s="27"/>
      <c r="R3" s="27"/>
      <c r="S3" s="27"/>
    </row>
    <row r="4" spans="2:19" ht="20.100000000000001" customHeight="1" x14ac:dyDescent="0.2">
      <c r="F4" s="104" t="s">
        <v>144</v>
      </c>
      <c r="G4" s="104" t="s">
        <v>129</v>
      </c>
      <c r="I4" s="104" t="s">
        <v>129</v>
      </c>
      <c r="J4" s="104" t="s">
        <v>129</v>
      </c>
    </row>
    <row r="5" spans="2:19" ht="20.100000000000001" customHeight="1" x14ac:dyDescent="0.2">
      <c r="B5" s="41" t="s">
        <v>30</v>
      </c>
      <c r="C5" s="62" t="s">
        <v>0</v>
      </c>
      <c r="D5" s="43" t="s">
        <v>64</v>
      </c>
      <c r="E5" s="43" t="s">
        <v>65</v>
      </c>
      <c r="F5" s="43" t="s">
        <v>128</v>
      </c>
      <c r="G5" s="43" t="s">
        <v>1</v>
      </c>
      <c r="H5" s="43" t="s">
        <v>6</v>
      </c>
      <c r="I5" s="65" t="s">
        <v>66</v>
      </c>
      <c r="J5" s="65" t="s">
        <v>31</v>
      </c>
      <c r="L5" s="126" t="s">
        <v>68</v>
      </c>
    </row>
    <row r="6" spans="2:19" ht="20.100000000000001" customHeight="1" x14ac:dyDescent="0.2">
      <c r="B6" s="57">
        <v>1</v>
      </c>
      <c r="C6" s="134"/>
      <c r="D6" s="135"/>
      <c r="E6" s="135"/>
      <c r="F6" s="136"/>
      <c r="G6" s="136"/>
      <c r="H6" s="137"/>
      <c r="I6" s="138"/>
      <c r="J6" s="139"/>
      <c r="L6" s="126" t="str">
        <f>IF(F6="","",INDEX(Rotas!H:H,MATCH(F6,Rotas!M:M,0),1))</f>
        <v/>
      </c>
    </row>
    <row r="7" spans="2:19" ht="20.100000000000001" customHeight="1" x14ac:dyDescent="0.2">
      <c r="B7" s="57">
        <v>2</v>
      </c>
      <c r="C7" s="134"/>
      <c r="D7" s="135"/>
      <c r="E7" s="135"/>
      <c r="F7" s="136"/>
      <c r="G7" s="136"/>
      <c r="H7" s="137"/>
      <c r="I7" s="138"/>
      <c r="J7" s="139"/>
      <c r="L7" s="126" t="str">
        <f>IF(F7="","",INDEX(Rotas!H:H,MATCH(F7,Rotas!M:M,0),1))</f>
        <v/>
      </c>
    </row>
    <row r="8" spans="2:19" ht="20.100000000000001" customHeight="1" x14ac:dyDescent="0.2">
      <c r="B8" s="57">
        <v>3</v>
      </c>
      <c r="C8" s="134"/>
      <c r="D8" s="135"/>
      <c r="E8" s="135"/>
      <c r="F8" s="136"/>
      <c r="G8" s="136"/>
      <c r="H8" s="137"/>
      <c r="I8" s="138"/>
      <c r="J8" s="139"/>
      <c r="L8" s="126" t="str">
        <f>IF(F8="","",INDEX(Rotas!H:H,MATCH(F8,Rotas!M:M,0),1))</f>
        <v/>
      </c>
      <c r="S8" s="61"/>
    </row>
    <row r="9" spans="2:19" ht="20.100000000000001" customHeight="1" x14ac:dyDescent="0.2">
      <c r="B9" s="57">
        <v>4</v>
      </c>
      <c r="C9" s="134"/>
      <c r="D9" s="135"/>
      <c r="E9" s="135"/>
      <c r="F9" s="136"/>
      <c r="G9" s="136"/>
      <c r="H9" s="137"/>
      <c r="I9" s="138"/>
      <c r="J9" s="139"/>
      <c r="L9" s="126" t="str">
        <f>IF(F9="","",INDEX(Rotas!H:H,MATCH(F9,Rotas!M:M,0),1))</f>
        <v/>
      </c>
    </row>
    <row r="10" spans="2:19" ht="20.100000000000001" customHeight="1" x14ac:dyDescent="0.2">
      <c r="B10" s="57">
        <v>5</v>
      </c>
      <c r="C10" s="134"/>
      <c r="D10" s="135"/>
      <c r="E10" s="135"/>
      <c r="F10" s="136"/>
      <c r="G10" s="136"/>
      <c r="H10" s="137"/>
      <c r="I10" s="138"/>
      <c r="J10" s="139"/>
      <c r="L10" s="126" t="str">
        <f>IF(F10="","",INDEX(Rotas!H:H,MATCH(F10,Rotas!M:M,0),1))</f>
        <v/>
      </c>
    </row>
    <row r="11" spans="2:19" ht="20.100000000000001" customHeight="1" x14ac:dyDescent="0.2">
      <c r="B11" s="57">
        <v>6</v>
      </c>
      <c r="C11" s="39"/>
      <c r="D11" s="30"/>
      <c r="E11" s="30"/>
      <c r="F11" s="59"/>
      <c r="G11" s="59"/>
      <c r="H11" s="60"/>
      <c r="I11" s="68"/>
      <c r="J11" s="25"/>
      <c r="L11" s="126" t="str">
        <f>IF(F11="","",INDEX(Rotas!H:H,MATCH(F11,Rotas!M:M,0),1))</f>
        <v/>
      </c>
    </row>
    <row r="12" spans="2:19" ht="20.100000000000001" customHeight="1" x14ac:dyDescent="0.2">
      <c r="B12" s="57">
        <v>7</v>
      </c>
      <c r="C12" s="39"/>
      <c r="D12" s="30"/>
      <c r="E12" s="30"/>
      <c r="F12" s="59"/>
      <c r="G12" s="59"/>
      <c r="H12" s="60"/>
      <c r="I12" s="68"/>
      <c r="J12" s="25"/>
      <c r="L12" s="126" t="str">
        <f>IF(F12="","",INDEX(Rotas!H:H,MATCH(F12,Rotas!M:M,0),1))</f>
        <v/>
      </c>
    </row>
    <row r="13" spans="2:19" ht="20.100000000000001" customHeight="1" x14ac:dyDescent="0.2">
      <c r="B13" s="57">
        <v>8</v>
      </c>
      <c r="C13" s="39"/>
      <c r="D13" s="30"/>
      <c r="E13" s="30"/>
      <c r="F13" s="59"/>
      <c r="G13" s="59"/>
      <c r="H13" s="60"/>
      <c r="I13" s="68"/>
      <c r="J13" s="25"/>
      <c r="L13" s="126" t="str">
        <f>IF(F13="","",INDEX(Rotas!H:H,MATCH(F13,Rotas!M:M,0),1))</f>
        <v/>
      </c>
    </row>
    <row r="14" spans="2:19" ht="20.100000000000001" customHeight="1" x14ac:dyDescent="0.2">
      <c r="B14" s="57">
        <v>9</v>
      </c>
      <c r="C14" s="39"/>
      <c r="D14" s="30"/>
      <c r="E14" s="30"/>
      <c r="F14" s="59"/>
      <c r="G14" s="59"/>
      <c r="H14" s="60"/>
      <c r="I14" s="68"/>
      <c r="J14" s="25"/>
      <c r="L14" s="126" t="str">
        <f>IF(F14="","",INDEX(Rotas!H:H,MATCH(F14,Rotas!M:M,0),1))</f>
        <v/>
      </c>
    </row>
    <row r="15" spans="2:19" ht="20.100000000000001" customHeight="1" x14ac:dyDescent="0.2">
      <c r="B15" s="57">
        <v>10</v>
      </c>
      <c r="C15" s="39"/>
      <c r="D15" s="30"/>
      <c r="E15" s="30"/>
      <c r="F15" s="59"/>
      <c r="G15" s="59"/>
      <c r="H15" s="60"/>
      <c r="I15" s="68"/>
      <c r="J15" s="25"/>
      <c r="L15" s="126" t="str">
        <f>IF(F15="","",INDEX(Rotas!H:H,MATCH(F15,Rotas!M:M,0),1))</f>
        <v/>
      </c>
    </row>
    <row r="16" spans="2:19" ht="20.100000000000001" customHeight="1" x14ac:dyDescent="0.2">
      <c r="B16" s="57">
        <v>11</v>
      </c>
      <c r="C16" s="39"/>
      <c r="D16" s="30"/>
      <c r="E16" s="30"/>
      <c r="F16" s="59"/>
      <c r="G16" s="59"/>
      <c r="H16" s="60"/>
      <c r="I16" s="68"/>
      <c r="J16" s="25"/>
      <c r="L16" s="126" t="str">
        <f>IF(F16="","",INDEX(Rotas!H:H,MATCH(F16,Rotas!M:M,0),1))</f>
        <v/>
      </c>
    </row>
    <row r="17" spans="2:19" ht="20.100000000000001" customHeight="1" x14ac:dyDescent="0.2">
      <c r="B17" s="57">
        <v>12</v>
      </c>
      <c r="C17" s="39"/>
      <c r="D17" s="30"/>
      <c r="E17" s="30"/>
      <c r="F17" s="59"/>
      <c r="G17" s="59"/>
      <c r="H17" s="60"/>
      <c r="I17" s="68"/>
      <c r="J17" s="25"/>
      <c r="L17" s="126" t="str">
        <f>IF(F17="","",INDEX(Rotas!H:H,MATCH(F17,Rotas!M:M,0),1))</f>
        <v/>
      </c>
    </row>
    <row r="18" spans="2:19" ht="20.100000000000001" customHeight="1" x14ac:dyDescent="0.2">
      <c r="B18" s="57">
        <v>13</v>
      </c>
      <c r="C18" s="39"/>
      <c r="D18" s="30"/>
      <c r="E18" s="30"/>
      <c r="F18" s="59"/>
      <c r="G18" s="59"/>
      <c r="H18" s="60"/>
      <c r="I18" s="68"/>
      <c r="J18" s="25"/>
      <c r="L18" s="126" t="str">
        <f>IF(F18="","",INDEX(Rotas!H:H,MATCH(F18,Rotas!M:M,0),1))</f>
        <v/>
      </c>
    </row>
    <row r="19" spans="2:19" ht="20.100000000000001" customHeight="1" x14ac:dyDescent="0.2">
      <c r="B19" s="57">
        <v>14</v>
      </c>
      <c r="C19" s="39"/>
      <c r="D19" s="30"/>
      <c r="E19" s="30"/>
      <c r="F19" s="59"/>
      <c r="G19" s="59"/>
      <c r="H19" s="60"/>
      <c r="I19" s="68"/>
      <c r="J19" s="25"/>
      <c r="L19" s="126" t="str">
        <f>IF(F19="","",INDEX(Rotas!H:H,MATCH(F19,Rotas!M:M,0),1))</f>
        <v/>
      </c>
      <c r="M19" s="32"/>
      <c r="N19" s="32"/>
      <c r="O19" s="32"/>
      <c r="P19" s="32"/>
      <c r="Q19" s="32"/>
      <c r="R19" s="32"/>
      <c r="S19" s="32"/>
    </row>
    <row r="20" spans="2:19" ht="20.100000000000001" customHeight="1" x14ac:dyDescent="0.2">
      <c r="B20" s="57">
        <v>15</v>
      </c>
      <c r="C20" s="39"/>
      <c r="D20" s="30"/>
      <c r="E20" s="30"/>
      <c r="F20" s="59"/>
      <c r="G20" s="59"/>
      <c r="H20" s="60"/>
      <c r="I20" s="68"/>
      <c r="J20" s="25"/>
      <c r="L20" s="126" t="str">
        <f>IF(F20="","",INDEX(Rotas!H:H,MATCH(F20,Rotas!M:M,0),1))</f>
        <v/>
      </c>
      <c r="M20" s="33"/>
      <c r="N20" s="33"/>
      <c r="O20" s="33"/>
      <c r="P20" s="33"/>
      <c r="Q20" s="33"/>
      <c r="R20" s="33"/>
      <c r="S20" s="33"/>
    </row>
    <row r="21" spans="2:19" ht="20.100000000000001" customHeight="1" x14ac:dyDescent="0.2">
      <c r="B21" s="57">
        <v>16</v>
      </c>
      <c r="C21" s="39"/>
      <c r="D21" s="30"/>
      <c r="E21" s="30"/>
      <c r="F21" s="59"/>
      <c r="G21" s="59"/>
      <c r="H21" s="60"/>
      <c r="I21" s="68"/>
      <c r="J21" s="25"/>
      <c r="L21" s="126" t="str">
        <f>IF(F21="","",INDEX(Rotas!H:H,MATCH(F21,Rotas!M:M,0),1))</f>
        <v/>
      </c>
    </row>
    <row r="22" spans="2:19" ht="20.100000000000001" customHeight="1" x14ac:dyDescent="0.2">
      <c r="B22" s="57">
        <v>17</v>
      </c>
      <c r="C22" s="39"/>
      <c r="D22" s="30"/>
      <c r="E22" s="30"/>
      <c r="F22" s="59"/>
      <c r="G22" s="59"/>
      <c r="H22" s="60"/>
      <c r="I22" s="68"/>
      <c r="J22" s="25"/>
      <c r="L22" s="126" t="str">
        <f>IF(F22="","",INDEX(Rotas!H:H,MATCH(F22,Rotas!M:M,0),1))</f>
        <v/>
      </c>
    </row>
    <row r="23" spans="2:19" ht="20.100000000000001" customHeight="1" x14ac:dyDescent="0.2">
      <c r="B23" s="57">
        <v>18</v>
      </c>
      <c r="C23" s="39"/>
      <c r="D23" s="30"/>
      <c r="E23" s="30"/>
      <c r="F23" s="59"/>
      <c r="G23" s="59"/>
      <c r="H23" s="60"/>
      <c r="I23" s="68"/>
      <c r="J23" s="25"/>
      <c r="L23" s="126" t="str">
        <f>IF(F23="","",INDEX(Rotas!H:H,MATCH(F23,Rotas!M:M,0),1))</f>
        <v/>
      </c>
    </row>
    <row r="24" spans="2:19" ht="20.100000000000001" customHeight="1" x14ac:dyDescent="0.2">
      <c r="B24" s="57">
        <v>19</v>
      </c>
      <c r="C24" s="39"/>
      <c r="D24" s="30"/>
      <c r="E24" s="30"/>
      <c r="F24" s="59"/>
      <c r="G24" s="59"/>
      <c r="H24" s="60"/>
      <c r="I24" s="68"/>
      <c r="J24" s="25"/>
      <c r="L24" s="126" t="str">
        <f>IF(F24="","",INDEX(Rotas!H:H,MATCH(F24,Rotas!M:M,0),1))</f>
        <v/>
      </c>
    </row>
    <row r="25" spans="2:19" ht="20.100000000000001" customHeight="1" x14ac:dyDescent="0.2">
      <c r="B25" s="57">
        <v>20</v>
      </c>
      <c r="C25" s="39"/>
      <c r="D25" s="30"/>
      <c r="E25" s="30"/>
      <c r="F25" s="59"/>
      <c r="G25" s="59"/>
      <c r="H25" s="60"/>
      <c r="I25" s="68"/>
      <c r="J25" s="25"/>
      <c r="L25" s="126" t="str">
        <f>IF(F25="","",INDEX(Rotas!H:H,MATCH(F25,Rotas!M:M,0),1))</f>
        <v/>
      </c>
    </row>
    <row r="26" spans="2:19" ht="20.100000000000001" customHeight="1" x14ac:dyDescent="0.2">
      <c r="B26" s="57">
        <v>21</v>
      </c>
      <c r="C26" s="39"/>
      <c r="D26" s="30"/>
      <c r="E26" s="30"/>
      <c r="F26" s="59"/>
      <c r="G26" s="59"/>
      <c r="H26" s="60"/>
      <c r="I26" s="68"/>
      <c r="J26" s="25"/>
      <c r="L26" s="126" t="str">
        <f>IF(F26="","",INDEX(Rotas!H:H,MATCH(F26,Rotas!M:M,0),1))</f>
        <v/>
      </c>
    </row>
    <row r="27" spans="2:19" ht="20.100000000000001" customHeight="1" x14ac:dyDescent="0.2">
      <c r="B27" s="57">
        <v>22</v>
      </c>
      <c r="C27" s="39"/>
      <c r="D27" s="30"/>
      <c r="E27" s="30"/>
      <c r="F27" s="59"/>
      <c r="G27" s="59"/>
      <c r="H27" s="60"/>
      <c r="I27" s="68"/>
      <c r="J27" s="25"/>
      <c r="L27" s="126" t="str">
        <f>IF(F27="","",INDEX(Rotas!H:H,MATCH(F27,Rotas!M:M,0),1))</f>
        <v/>
      </c>
    </row>
    <row r="28" spans="2:19" ht="20.100000000000001" customHeight="1" x14ac:dyDescent="0.2">
      <c r="B28" s="57">
        <v>23</v>
      </c>
      <c r="C28" s="39"/>
      <c r="D28" s="30"/>
      <c r="E28" s="30"/>
      <c r="F28" s="59"/>
      <c r="G28" s="59"/>
      <c r="H28" s="60"/>
      <c r="I28" s="68"/>
      <c r="J28" s="25"/>
      <c r="L28" s="126" t="str">
        <f>IF(F28="","",INDEX(Rotas!H:H,MATCH(F28,Rotas!M:M,0),1))</f>
        <v/>
      </c>
    </row>
    <row r="29" spans="2:19" ht="20.100000000000001" customHeight="1" x14ac:dyDescent="0.2">
      <c r="B29" s="57">
        <v>24</v>
      </c>
      <c r="C29" s="39"/>
      <c r="D29" s="30"/>
      <c r="E29" s="30"/>
      <c r="F29" s="59"/>
      <c r="G29" s="59"/>
      <c r="H29" s="60"/>
      <c r="I29" s="68"/>
      <c r="J29" s="25"/>
      <c r="L29" s="126" t="str">
        <f>IF(F29="","",INDEX(Rotas!H:H,MATCH(F29,Rotas!M:M,0),1))</f>
        <v/>
      </c>
    </row>
    <row r="30" spans="2:19" ht="20.100000000000001" customHeight="1" x14ac:dyDescent="0.2">
      <c r="B30" s="57">
        <v>25</v>
      </c>
      <c r="C30" s="39"/>
      <c r="D30" s="30"/>
      <c r="E30" s="30"/>
      <c r="F30" s="59"/>
      <c r="G30" s="59"/>
      <c r="H30" s="60"/>
      <c r="I30" s="68"/>
      <c r="J30" s="25"/>
      <c r="L30" s="126" t="str">
        <f>IF(F30="","",INDEX(Rotas!H:H,MATCH(F30,Rotas!M:M,0),1))</f>
        <v/>
      </c>
    </row>
    <row r="31" spans="2:19" ht="20.100000000000001" customHeight="1" x14ac:dyDescent="0.2">
      <c r="B31" s="57">
        <v>26</v>
      </c>
      <c r="C31" s="39"/>
      <c r="D31" s="30"/>
      <c r="E31" s="30"/>
      <c r="F31" s="59"/>
      <c r="G31" s="59"/>
      <c r="H31" s="60"/>
      <c r="I31" s="68"/>
      <c r="J31" s="25"/>
      <c r="L31" s="126" t="str">
        <f>IF(F31="","",INDEX(Rotas!H:H,MATCH(F31,Rotas!M:M,0),1))</f>
        <v/>
      </c>
    </row>
    <row r="32" spans="2:19" ht="20.100000000000001" customHeight="1" x14ac:dyDescent="0.2">
      <c r="B32" s="57">
        <v>27</v>
      </c>
      <c r="C32" s="39"/>
      <c r="D32" s="30"/>
      <c r="E32" s="30"/>
      <c r="F32" s="59"/>
      <c r="G32" s="59"/>
      <c r="H32" s="60"/>
      <c r="I32" s="68"/>
      <c r="J32" s="25"/>
      <c r="L32" s="126" t="str">
        <f>IF(F32="","",INDEX(Rotas!H:H,MATCH(F32,Rotas!M:M,0),1))</f>
        <v/>
      </c>
    </row>
    <row r="33" spans="2:12" ht="20.100000000000001" customHeight="1" x14ac:dyDescent="0.2">
      <c r="B33" s="57">
        <v>28</v>
      </c>
      <c r="C33" s="39"/>
      <c r="D33" s="30"/>
      <c r="E33" s="30"/>
      <c r="F33" s="59"/>
      <c r="G33" s="59"/>
      <c r="H33" s="60"/>
      <c r="I33" s="68"/>
      <c r="J33" s="25"/>
      <c r="L33" s="126" t="str">
        <f>IF(F33="","",INDEX(Rotas!H:H,MATCH(F33,Rotas!M:M,0),1))</f>
        <v/>
      </c>
    </row>
    <row r="34" spans="2:12" ht="20.100000000000001" customHeight="1" x14ac:dyDescent="0.2">
      <c r="B34" s="57">
        <v>29</v>
      </c>
      <c r="C34" s="39"/>
      <c r="D34" s="30"/>
      <c r="E34" s="30"/>
      <c r="F34" s="59"/>
      <c r="G34" s="59"/>
      <c r="H34" s="60"/>
      <c r="I34" s="68"/>
      <c r="J34" s="25"/>
      <c r="L34" s="126" t="str">
        <f>IF(F34="","",INDEX(Rotas!H:H,MATCH(F34,Rotas!M:M,0),1))</f>
        <v/>
      </c>
    </row>
    <row r="35" spans="2:12" ht="20.100000000000001" customHeight="1" x14ac:dyDescent="0.2">
      <c r="B35" s="57">
        <v>30</v>
      </c>
      <c r="C35" s="39"/>
      <c r="D35" s="30"/>
      <c r="E35" s="30"/>
      <c r="F35" s="59"/>
      <c r="G35" s="59"/>
      <c r="H35" s="60"/>
      <c r="I35" s="68"/>
      <c r="J35" s="25"/>
      <c r="L35" s="126" t="str">
        <f>IF(F35="","",INDEX(Rotas!H:H,MATCH(F35,Rotas!M:M,0),1))</f>
        <v/>
      </c>
    </row>
    <row r="36" spans="2:12" ht="20.100000000000001" customHeight="1" x14ac:dyDescent="0.2">
      <c r="B36" s="57">
        <v>31</v>
      </c>
      <c r="C36" s="39"/>
      <c r="D36" s="30"/>
      <c r="E36" s="30"/>
      <c r="F36" s="59"/>
      <c r="G36" s="59"/>
      <c r="H36" s="60"/>
      <c r="I36" s="68"/>
      <c r="J36" s="25"/>
      <c r="L36" s="126" t="str">
        <f>IF(F36="","",INDEX(Rotas!H:H,MATCH(F36,Rotas!M:M,0),1))</f>
        <v/>
      </c>
    </row>
    <row r="37" spans="2:12" ht="20.100000000000001" customHeight="1" x14ac:dyDescent="0.2">
      <c r="B37" s="57">
        <v>32</v>
      </c>
      <c r="C37" s="39"/>
      <c r="D37" s="30"/>
      <c r="E37" s="30"/>
      <c r="F37" s="59"/>
      <c r="G37" s="59"/>
      <c r="H37" s="60"/>
      <c r="I37" s="68"/>
      <c r="J37" s="25"/>
      <c r="L37" s="126" t="str">
        <f>IF(F37="","",INDEX(Rotas!H:H,MATCH(F37,Rotas!M:M,0),1))</f>
        <v/>
      </c>
    </row>
    <row r="38" spans="2:12" ht="20.100000000000001" customHeight="1" x14ac:dyDescent="0.2">
      <c r="B38" s="57">
        <v>33</v>
      </c>
      <c r="C38" s="39"/>
      <c r="D38" s="30"/>
      <c r="E38" s="30"/>
      <c r="F38" s="59"/>
      <c r="G38" s="59"/>
      <c r="H38" s="60"/>
      <c r="I38" s="68"/>
      <c r="J38" s="25"/>
      <c r="L38" s="126" t="str">
        <f>IF(F38="","",INDEX(Rotas!H:H,MATCH(F38,Rotas!M:M,0),1))</f>
        <v/>
      </c>
    </row>
    <row r="39" spans="2:12" ht="20.100000000000001" customHeight="1" x14ac:dyDescent="0.2">
      <c r="B39" s="57">
        <v>34</v>
      </c>
      <c r="C39" s="39"/>
      <c r="D39" s="30"/>
      <c r="E39" s="30"/>
      <c r="F39" s="59"/>
      <c r="G39" s="59"/>
      <c r="H39" s="60"/>
      <c r="I39" s="68"/>
      <c r="J39" s="25"/>
      <c r="L39" s="126" t="str">
        <f>IF(F39="","",INDEX(Rotas!H:H,MATCH(F39,Rotas!M:M,0),1))</f>
        <v/>
      </c>
    </row>
    <row r="40" spans="2:12" ht="20.100000000000001" customHeight="1" x14ac:dyDescent="0.2">
      <c r="B40" s="57">
        <v>35</v>
      </c>
      <c r="C40" s="39"/>
      <c r="D40" s="30"/>
      <c r="E40" s="30"/>
      <c r="F40" s="59"/>
      <c r="G40" s="59"/>
      <c r="H40" s="60"/>
      <c r="I40" s="68"/>
      <c r="J40" s="25"/>
      <c r="L40" s="126" t="str">
        <f>IF(F40="","",INDEX(Rotas!H:H,MATCH(F40,Rotas!M:M,0),1))</f>
        <v/>
      </c>
    </row>
    <row r="41" spans="2:12" ht="20.100000000000001" customHeight="1" x14ac:dyDescent="0.2">
      <c r="B41" s="57">
        <v>36</v>
      </c>
      <c r="C41" s="39"/>
      <c r="D41" s="30"/>
      <c r="E41" s="30"/>
      <c r="F41" s="59"/>
      <c r="G41" s="59"/>
      <c r="H41" s="60"/>
      <c r="I41" s="68"/>
      <c r="J41" s="25"/>
      <c r="L41" s="126" t="str">
        <f>IF(F41="","",INDEX(Rotas!H:H,MATCH(F41,Rotas!M:M,0),1))</f>
        <v/>
      </c>
    </row>
    <row r="42" spans="2:12" ht="20.100000000000001" customHeight="1" x14ac:dyDescent="0.2">
      <c r="B42" s="57">
        <v>37</v>
      </c>
      <c r="C42" s="39"/>
      <c r="D42" s="30"/>
      <c r="E42" s="30"/>
      <c r="F42" s="59"/>
      <c r="G42" s="59"/>
      <c r="H42" s="60"/>
      <c r="I42" s="68"/>
      <c r="J42" s="25"/>
      <c r="L42" s="126" t="str">
        <f>IF(F42="","",INDEX(Rotas!H:H,MATCH(F42,Rotas!M:M,0),1))</f>
        <v/>
      </c>
    </row>
    <row r="43" spans="2:12" ht="20.100000000000001" customHeight="1" x14ac:dyDescent="0.2">
      <c r="B43" s="57">
        <v>38</v>
      </c>
      <c r="C43" s="39"/>
      <c r="D43" s="30"/>
      <c r="E43" s="30"/>
      <c r="F43" s="59"/>
      <c r="G43" s="59"/>
      <c r="H43" s="60"/>
      <c r="I43" s="68"/>
      <c r="J43" s="25"/>
      <c r="L43" s="126" t="str">
        <f>IF(F43="","",INDEX(Rotas!H:H,MATCH(F43,Rotas!M:M,0),1))</f>
        <v/>
      </c>
    </row>
    <row r="44" spans="2:12" ht="20.100000000000001" customHeight="1" x14ac:dyDescent="0.2">
      <c r="B44" s="57">
        <v>39</v>
      </c>
      <c r="C44" s="39"/>
      <c r="D44" s="30"/>
      <c r="E44" s="30"/>
      <c r="F44" s="59"/>
      <c r="G44" s="59"/>
      <c r="H44" s="60"/>
      <c r="I44" s="68"/>
      <c r="J44" s="25"/>
      <c r="L44" s="126" t="str">
        <f>IF(F44="","",INDEX(Rotas!H:H,MATCH(F44,Rotas!M:M,0),1))</f>
        <v/>
      </c>
    </row>
    <row r="45" spans="2:12" ht="20.100000000000001" customHeight="1" x14ac:dyDescent="0.2">
      <c r="B45" s="57">
        <v>40</v>
      </c>
      <c r="C45" s="39"/>
      <c r="D45" s="30"/>
      <c r="E45" s="30"/>
      <c r="F45" s="59"/>
      <c r="G45" s="59"/>
      <c r="H45" s="60"/>
      <c r="I45" s="68"/>
      <c r="J45" s="25"/>
      <c r="L45" s="126" t="str">
        <f>IF(F45="","",INDEX(Rotas!H:H,MATCH(F45,Rotas!M:M,0),1))</f>
        <v/>
      </c>
    </row>
    <row r="46" spans="2:12" ht="20.100000000000001" customHeight="1" x14ac:dyDescent="0.2">
      <c r="B46" s="57">
        <v>41</v>
      </c>
      <c r="C46" s="39"/>
      <c r="D46" s="30"/>
      <c r="E46" s="30"/>
      <c r="F46" s="59"/>
      <c r="G46" s="59"/>
      <c r="H46" s="60"/>
      <c r="I46" s="68"/>
      <c r="J46" s="25"/>
      <c r="L46" s="126" t="str">
        <f>IF(F46="","",INDEX(Rotas!H:H,MATCH(F46,Rotas!M:M,0),1))</f>
        <v/>
      </c>
    </row>
    <row r="47" spans="2:12" ht="20.100000000000001" customHeight="1" x14ac:dyDescent="0.2">
      <c r="B47" s="57">
        <v>42</v>
      </c>
      <c r="C47" s="39"/>
      <c r="D47" s="30"/>
      <c r="E47" s="30"/>
      <c r="F47" s="59"/>
      <c r="G47" s="59"/>
      <c r="H47" s="60"/>
      <c r="I47" s="68"/>
      <c r="J47" s="25"/>
      <c r="L47" s="126" t="str">
        <f>IF(F47="","",INDEX(Rotas!H:H,MATCH(F47,Rotas!M:M,0),1))</f>
        <v/>
      </c>
    </row>
    <row r="48" spans="2:12" ht="20.100000000000001" customHeight="1" x14ac:dyDescent="0.2">
      <c r="B48" s="57">
        <v>43</v>
      </c>
      <c r="C48" s="39"/>
      <c r="D48" s="30"/>
      <c r="E48" s="30"/>
      <c r="F48" s="59"/>
      <c r="G48" s="59"/>
      <c r="H48" s="60"/>
      <c r="I48" s="68"/>
      <c r="J48" s="25"/>
      <c r="L48" s="126" t="str">
        <f>IF(F48="","",INDEX(Rotas!H:H,MATCH(F48,Rotas!M:M,0),1))</f>
        <v/>
      </c>
    </row>
    <row r="49" spans="2:12" ht="20.100000000000001" customHeight="1" x14ac:dyDescent="0.2">
      <c r="B49" s="57">
        <v>44</v>
      </c>
      <c r="C49" s="39"/>
      <c r="D49" s="30"/>
      <c r="E49" s="30"/>
      <c r="F49" s="59"/>
      <c r="G49" s="59"/>
      <c r="H49" s="60"/>
      <c r="I49" s="68"/>
      <c r="J49" s="25"/>
      <c r="L49" s="126" t="str">
        <f>IF(F49="","",INDEX(Rotas!H:H,MATCH(F49,Rotas!M:M,0),1))</f>
        <v/>
      </c>
    </row>
    <row r="50" spans="2:12" ht="20.100000000000001" customHeight="1" x14ac:dyDescent="0.2">
      <c r="B50" s="57">
        <v>45</v>
      </c>
      <c r="C50" s="39"/>
      <c r="D50" s="30"/>
      <c r="E50" s="30"/>
      <c r="F50" s="59"/>
      <c r="G50" s="59"/>
      <c r="H50" s="60"/>
      <c r="I50" s="68"/>
      <c r="J50" s="25"/>
      <c r="L50" s="126" t="str">
        <f>IF(F50="","",INDEX(Rotas!H:H,MATCH(F50,Rotas!M:M,0),1))</f>
        <v/>
      </c>
    </row>
    <row r="51" spans="2:12" ht="20.100000000000001" customHeight="1" x14ac:dyDescent="0.2">
      <c r="B51" s="57">
        <v>46</v>
      </c>
      <c r="C51" s="39"/>
      <c r="D51" s="30"/>
      <c r="E51" s="30"/>
      <c r="F51" s="59"/>
      <c r="G51" s="59"/>
      <c r="H51" s="60"/>
      <c r="I51" s="68"/>
      <c r="J51" s="25"/>
      <c r="L51" s="126" t="str">
        <f>IF(F51="","",INDEX(Rotas!H:H,MATCH(F51,Rotas!M:M,0),1))</f>
        <v/>
      </c>
    </row>
    <row r="52" spans="2:12" ht="20.100000000000001" customHeight="1" x14ac:dyDescent="0.2">
      <c r="B52" s="57">
        <v>47</v>
      </c>
      <c r="C52" s="39"/>
      <c r="D52" s="30"/>
      <c r="E52" s="30"/>
      <c r="F52" s="59"/>
      <c r="G52" s="59"/>
      <c r="H52" s="60"/>
      <c r="I52" s="68"/>
      <c r="J52" s="25"/>
      <c r="L52" s="126" t="str">
        <f>IF(F52="","",INDEX(Rotas!H:H,MATCH(F52,Rotas!M:M,0),1))</f>
        <v/>
      </c>
    </row>
    <row r="53" spans="2:12" ht="20.100000000000001" customHeight="1" x14ac:dyDescent="0.2">
      <c r="B53" s="57">
        <v>48</v>
      </c>
      <c r="C53" s="39"/>
      <c r="D53" s="30"/>
      <c r="E53" s="30"/>
      <c r="F53" s="59"/>
      <c r="G53" s="59"/>
      <c r="H53" s="60"/>
      <c r="I53" s="68"/>
      <c r="J53" s="25"/>
      <c r="L53" s="126" t="str">
        <f>IF(F53="","",INDEX(Rotas!H:H,MATCH(F53,Rotas!M:M,0),1))</f>
        <v/>
      </c>
    </row>
    <row r="54" spans="2:12" ht="20.100000000000001" customHeight="1" x14ac:dyDescent="0.2">
      <c r="B54" s="57">
        <v>49</v>
      </c>
      <c r="C54" s="39"/>
      <c r="D54" s="30"/>
      <c r="E54" s="30"/>
      <c r="F54" s="59"/>
      <c r="G54" s="59"/>
      <c r="H54" s="60"/>
      <c r="I54" s="68"/>
      <c r="J54" s="25"/>
      <c r="L54" s="126" t="str">
        <f>IF(F54="","",INDEX(Rotas!H:H,MATCH(F54,Rotas!M:M,0),1))</f>
        <v/>
      </c>
    </row>
    <row r="55" spans="2:12" ht="20.100000000000001" customHeight="1" x14ac:dyDescent="0.2">
      <c r="B55" s="57">
        <v>50</v>
      </c>
      <c r="C55" s="39"/>
      <c r="D55" s="30"/>
      <c r="E55" s="30"/>
      <c r="F55" s="59"/>
      <c r="G55" s="59"/>
      <c r="H55" s="60"/>
      <c r="I55" s="68"/>
      <c r="J55" s="25"/>
      <c r="L55" s="126" t="str">
        <f>IF(F55="","",INDEX(Rotas!H:H,MATCH(F55,Rotas!M:M,0),1))</f>
        <v/>
      </c>
    </row>
    <row r="56" spans="2:12" ht="20.100000000000001" customHeight="1" x14ac:dyDescent="0.2">
      <c r="B56" s="57">
        <v>51</v>
      </c>
      <c r="C56" s="39"/>
      <c r="D56" s="30"/>
      <c r="E56" s="30"/>
      <c r="F56" s="59"/>
      <c r="G56" s="59"/>
      <c r="H56" s="60"/>
      <c r="I56" s="68"/>
      <c r="J56" s="25"/>
      <c r="L56" s="126" t="str">
        <f>IF(F56="","",INDEX(Rotas!H:H,MATCH(F56,Rotas!M:M,0),1))</f>
        <v/>
      </c>
    </row>
    <row r="57" spans="2:12" ht="20.100000000000001" customHeight="1" x14ac:dyDescent="0.2">
      <c r="B57" s="57">
        <v>52</v>
      </c>
      <c r="C57" s="39"/>
      <c r="D57" s="30"/>
      <c r="E57" s="30"/>
      <c r="F57" s="59"/>
      <c r="G57" s="59"/>
      <c r="H57" s="60"/>
      <c r="I57" s="68"/>
      <c r="J57" s="25"/>
      <c r="L57" s="126" t="str">
        <f>IF(F57="","",INDEX(Rotas!H:H,MATCH(F57,Rotas!M:M,0),1))</f>
        <v/>
      </c>
    </row>
    <row r="58" spans="2:12" ht="20.100000000000001" customHeight="1" x14ac:dyDescent="0.2">
      <c r="B58" s="57">
        <v>53</v>
      </c>
      <c r="C58" s="39"/>
      <c r="D58" s="30"/>
      <c r="E58" s="30"/>
      <c r="F58" s="59"/>
      <c r="G58" s="59"/>
      <c r="H58" s="60"/>
      <c r="I58" s="68"/>
      <c r="J58" s="25"/>
      <c r="L58" s="126" t="str">
        <f>IF(F58="","",INDEX(Rotas!H:H,MATCH(F58,Rotas!M:M,0),1))</f>
        <v/>
      </c>
    </row>
    <row r="59" spans="2:12" ht="20.100000000000001" customHeight="1" x14ac:dyDescent="0.2">
      <c r="B59" s="57">
        <v>54</v>
      </c>
      <c r="C59" s="39"/>
      <c r="D59" s="30"/>
      <c r="E59" s="30"/>
      <c r="F59" s="59"/>
      <c r="G59" s="59"/>
      <c r="H59" s="60"/>
      <c r="I59" s="68"/>
      <c r="J59" s="25"/>
      <c r="L59" s="126" t="str">
        <f>IF(F59="","",INDEX(Rotas!H:H,MATCH(F59,Rotas!M:M,0),1))</f>
        <v/>
      </c>
    </row>
    <row r="60" spans="2:12" ht="20.100000000000001" customHeight="1" x14ac:dyDescent="0.2">
      <c r="B60" s="57">
        <v>55</v>
      </c>
      <c r="C60" s="39"/>
      <c r="D60" s="30"/>
      <c r="E60" s="30"/>
      <c r="F60" s="59"/>
      <c r="G60" s="59"/>
      <c r="H60" s="60"/>
      <c r="I60" s="68"/>
      <c r="J60" s="25"/>
      <c r="L60" s="126" t="str">
        <f>IF(F60="","",INDEX(Rotas!H:H,MATCH(F60,Rotas!M:M,0),1))</f>
        <v/>
      </c>
    </row>
    <row r="61" spans="2:12" ht="20.100000000000001" customHeight="1" x14ac:dyDescent="0.2">
      <c r="B61" s="57">
        <v>56</v>
      </c>
      <c r="C61" s="39"/>
      <c r="D61" s="30"/>
      <c r="E61" s="30"/>
      <c r="F61" s="59"/>
      <c r="G61" s="59"/>
      <c r="H61" s="60"/>
      <c r="I61" s="68"/>
      <c r="J61" s="25"/>
      <c r="L61" s="126" t="str">
        <f>IF(F61="","",INDEX(Rotas!H:H,MATCH(F61,Rotas!M:M,0),1))</f>
        <v/>
      </c>
    </row>
    <row r="62" spans="2:12" ht="20.100000000000001" customHeight="1" x14ac:dyDescent="0.2">
      <c r="B62" s="57">
        <v>57</v>
      </c>
      <c r="C62" s="39"/>
      <c r="D62" s="30"/>
      <c r="E62" s="30"/>
      <c r="F62" s="59"/>
      <c r="G62" s="59"/>
      <c r="H62" s="60"/>
      <c r="I62" s="68"/>
      <c r="J62" s="25"/>
      <c r="L62" s="126" t="str">
        <f>IF(F62="","",INDEX(Rotas!H:H,MATCH(F62,Rotas!M:M,0),1))</f>
        <v/>
      </c>
    </row>
    <row r="63" spans="2:12" ht="20.100000000000001" customHeight="1" x14ac:dyDescent="0.2">
      <c r="B63" s="57">
        <v>58</v>
      </c>
      <c r="C63" s="39"/>
      <c r="D63" s="30"/>
      <c r="E63" s="30"/>
      <c r="F63" s="59"/>
      <c r="G63" s="59"/>
      <c r="H63" s="60"/>
      <c r="I63" s="68"/>
      <c r="J63" s="25"/>
      <c r="L63" s="126" t="str">
        <f>IF(F63="","",INDEX(Rotas!H:H,MATCH(F63,Rotas!M:M,0),1))</f>
        <v/>
      </c>
    </row>
    <row r="64" spans="2:12" ht="20.100000000000001" customHeight="1" x14ac:dyDescent="0.2">
      <c r="B64" s="57">
        <v>59</v>
      </c>
      <c r="C64" s="39"/>
      <c r="D64" s="30"/>
      <c r="E64" s="30"/>
      <c r="F64" s="59"/>
      <c r="G64" s="59"/>
      <c r="H64" s="60"/>
      <c r="I64" s="68"/>
      <c r="J64" s="25"/>
      <c r="L64" s="126" t="str">
        <f>IF(F64="","",INDEX(Rotas!H:H,MATCH(F64,Rotas!M:M,0),1))</f>
        <v/>
      </c>
    </row>
    <row r="65" spans="2:12" ht="20.100000000000001" customHeight="1" x14ac:dyDescent="0.2">
      <c r="B65" s="57">
        <v>60</v>
      </c>
      <c r="C65" s="39"/>
      <c r="D65" s="30"/>
      <c r="E65" s="30"/>
      <c r="F65" s="59"/>
      <c r="G65" s="59"/>
      <c r="H65" s="60"/>
      <c r="I65" s="68"/>
      <c r="J65" s="25"/>
      <c r="L65" s="126" t="str">
        <f>IF(F65="","",INDEX(Rotas!H:H,MATCH(F65,Rotas!M:M,0),1))</f>
        <v/>
      </c>
    </row>
    <row r="66" spans="2:12" ht="20.100000000000001" customHeight="1" x14ac:dyDescent="0.2">
      <c r="B66" s="57">
        <v>61</v>
      </c>
      <c r="C66" s="39"/>
      <c r="D66" s="30"/>
      <c r="E66" s="30"/>
      <c r="F66" s="59"/>
      <c r="G66" s="59"/>
      <c r="H66" s="60"/>
      <c r="I66" s="68"/>
      <c r="J66" s="25"/>
      <c r="L66" s="126" t="str">
        <f>IF(F66="","",INDEX(Rotas!H:H,MATCH(F66,Rotas!M:M,0),1))</f>
        <v/>
      </c>
    </row>
    <row r="67" spans="2:12" ht="20.100000000000001" customHeight="1" x14ac:dyDescent="0.2">
      <c r="B67" s="57">
        <v>62</v>
      </c>
      <c r="C67" s="39"/>
      <c r="D67" s="30"/>
      <c r="E67" s="30"/>
      <c r="F67" s="59"/>
      <c r="G67" s="59"/>
      <c r="H67" s="60"/>
      <c r="I67" s="68"/>
      <c r="J67" s="25"/>
      <c r="L67" s="126" t="str">
        <f>IF(F67="","",INDEX(Rotas!H:H,MATCH(F67,Rotas!M:M,0),1))</f>
        <v/>
      </c>
    </row>
    <row r="68" spans="2:12" ht="20.100000000000001" customHeight="1" x14ac:dyDescent="0.2">
      <c r="B68" s="57">
        <v>63</v>
      </c>
      <c r="C68" s="39"/>
      <c r="D68" s="30"/>
      <c r="E68" s="30"/>
      <c r="F68" s="59"/>
      <c r="G68" s="59"/>
      <c r="H68" s="60"/>
      <c r="I68" s="68"/>
      <c r="J68" s="25"/>
      <c r="L68" s="126" t="str">
        <f>IF(F68="","",INDEX(Rotas!H:H,MATCH(F68,Rotas!M:M,0),1))</f>
        <v/>
      </c>
    </row>
    <row r="69" spans="2:12" ht="20.100000000000001" customHeight="1" x14ac:dyDescent="0.2">
      <c r="B69" s="57">
        <v>64</v>
      </c>
      <c r="C69" s="39"/>
      <c r="D69" s="30"/>
      <c r="E69" s="30"/>
      <c r="F69" s="59"/>
      <c r="G69" s="59"/>
      <c r="H69" s="60"/>
      <c r="I69" s="68"/>
      <c r="J69" s="25"/>
      <c r="L69" s="126" t="str">
        <f>IF(F69="","",INDEX(Rotas!H:H,MATCH(F69,Rotas!M:M,0),1))</f>
        <v/>
      </c>
    </row>
    <row r="70" spans="2:12" ht="20.100000000000001" customHeight="1" x14ac:dyDescent="0.2">
      <c r="B70" s="57">
        <v>65</v>
      </c>
      <c r="C70" s="39"/>
      <c r="D70" s="30"/>
      <c r="E70" s="30"/>
      <c r="F70" s="59"/>
      <c r="G70" s="59"/>
      <c r="H70" s="60"/>
      <c r="I70" s="68"/>
      <c r="J70" s="25"/>
      <c r="L70" s="126" t="str">
        <f>IF(F70="","",INDEX(Rotas!H:H,MATCH(F70,Rotas!M:M,0),1))</f>
        <v/>
      </c>
    </row>
    <row r="71" spans="2:12" ht="20.100000000000001" customHeight="1" x14ac:dyDescent="0.2">
      <c r="B71" s="57">
        <v>66</v>
      </c>
      <c r="C71" s="39"/>
      <c r="D71" s="30"/>
      <c r="E71" s="30"/>
      <c r="F71" s="59"/>
      <c r="G71" s="59"/>
      <c r="H71" s="60"/>
      <c r="I71" s="68"/>
      <c r="J71" s="25"/>
      <c r="L71" s="126" t="str">
        <f>IF(F71="","",INDEX(Rotas!H:H,MATCH(F71,Rotas!M:M,0),1))</f>
        <v/>
      </c>
    </row>
    <row r="72" spans="2:12" ht="20.100000000000001" customHeight="1" x14ac:dyDescent="0.2">
      <c r="B72" s="57">
        <v>67</v>
      </c>
      <c r="C72" s="39"/>
      <c r="D72" s="30"/>
      <c r="E72" s="30"/>
      <c r="F72" s="59"/>
      <c r="G72" s="59"/>
      <c r="H72" s="60"/>
      <c r="I72" s="68"/>
      <c r="J72" s="25"/>
      <c r="L72" s="126" t="str">
        <f>IF(F72="","",INDEX(Rotas!H:H,MATCH(F72,Rotas!M:M,0),1))</f>
        <v/>
      </c>
    </row>
    <row r="73" spans="2:12" ht="20.100000000000001" customHeight="1" x14ac:dyDescent="0.2">
      <c r="B73" s="57">
        <v>68</v>
      </c>
      <c r="C73" s="39"/>
      <c r="D73" s="30"/>
      <c r="E73" s="30"/>
      <c r="F73" s="59"/>
      <c r="G73" s="59"/>
      <c r="H73" s="60"/>
      <c r="I73" s="68"/>
      <c r="J73" s="25"/>
      <c r="L73" s="126" t="str">
        <f>IF(F73="","",INDEX(Rotas!H:H,MATCH(F73,Rotas!M:M,0),1))</f>
        <v/>
      </c>
    </row>
    <row r="74" spans="2:12" ht="20.100000000000001" customHeight="1" x14ac:dyDescent="0.2">
      <c r="B74" s="57">
        <v>69</v>
      </c>
      <c r="C74" s="39"/>
      <c r="D74" s="30"/>
      <c r="E74" s="30"/>
      <c r="F74" s="59"/>
      <c r="G74" s="59"/>
      <c r="H74" s="60"/>
      <c r="I74" s="68"/>
      <c r="J74" s="25"/>
      <c r="L74" s="126" t="str">
        <f>IF(F74="","",INDEX(Rotas!H:H,MATCH(F74,Rotas!M:M,0),1))</f>
        <v/>
      </c>
    </row>
    <row r="75" spans="2:12" ht="20.100000000000001" customHeight="1" x14ac:dyDescent="0.2">
      <c r="B75" s="57">
        <v>70</v>
      </c>
      <c r="C75" s="39"/>
      <c r="D75" s="30"/>
      <c r="E75" s="30"/>
      <c r="F75" s="59"/>
      <c r="G75" s="59"/>
      <c r="H75" s="60"/>
      <c r="I75" s="68"/>
      <c r="J75" s="25"/>
      <c r="L75" s="126" t="str">
        <f>IF(F75="","",INDEX(Rotas!H:H,MATCH(F75,Rotas!M:M,0),1))</f>
        <v/>
      </c>
    </row>
    <row r="76" spans="2:12" ht="20.100000000000001" customHeight="1" x14ac:dyDescent="0.2">
      <c r="B76" s="57">
        <v>71</v>
      </c>
      <c r="C76" s="39"/>
      <c r="D76" s="30"/>
      <c r="E76" s="30"/>
      <c r="F76" s="59"/>
      <c r="G76" s="59"/>
      <c r="H76" s="60"/>
      <c r="I76" s="68"/>
      <c r="J76" s="25"/>
      <c r="L76" s="126" t="str">
        <f>IF(F76="","",INDEX(Rotas!H:H,MATCH(F76,Rotas!M:M,0),1))</f>
        <v/>
      </c>
    </row>
    <row r="77" spans="2:12" ht="20.100000000000001" customHeight="1" x14ac:dyDescent="0.2">
      <c r="B77" s="57">
        <v>72</v>
      </c>
      <c r="C77" s="39"/>
      <c r="D77" s="30"/>
      <c r="E77" s="30"/>
      <c r="F77" s="59"/>
      <c r="G77" s="59"/>
      <c r="H77" s="60"/>
      <c r="I77" s="68"/>
      <c r="J77" s="25"/>
      <c r="L77" s="126" t="str">
        <f>IF(F77="","",INDEX(Rotas!H:H,MATCH(F77,Rotas!M:M,0),1))</f>
        <v/>
      </c>
    </row>
    <row r="78" spans="2:12" ht="20.100000000000001" customHeight="1" x14ac:dyDescent="0.2">
      <c r="B78" s="57">
        <v>73</v>
      </c>
      <c r="C78" s="39"/>
      <c r="D78" s="30"/>
      <c r="E78" s="30"/>
      <c r="F78" s="59"/>
      <c r="G78" s="59"/>
      <c r="H78" s="60"/>
      <c r="I78" s="68"/>
      <c r="J78" s="25"/>
      <c r="L78" s="126" t="str">
        <f>IF(F78="","",INDEX(Rotas!H:H,MATCH(F78,Rotas!M:M,0),1))</f>
        <v/>
      </c>
    </row>
    <row r="79" spans="2:12" ht="20.100000000000001" customHeight="1" x14ac:dyDescent="0.2">
      <c r="B79" s="57">
        <v>74</v>
      </c>
      <c r="C79" s="39"/>
      <c r="D79" s="30"/>
      <c r="E79" s="30"/>
      <c r="F79" s="59"/>
      <c r="G79" s="59"/>
      <c r="H79" s="60"/>
      <c r="I79" s="68"/>
      <c r="J79" s="25"/>
      <c r="L79" s="126" t="str">
        <f>IF(F79="","",INDEX(Rotas!H:H,MATCH(F79,Rotas!M:M,0),1))</f>
        <v/>
      </c>
    </row>
    <row r="80" spans="2:12" ht="20.100000000000001" customHeight="1" x14ac:dyDescent="0.2">
      <c r="B80" s="57">
        <v>75</v>
      </c>
      <c r="C80" s="39"/>
      <c r="D80" s="30"/>
      <c r="E80" s="30"/>
      <c r="F80" s="59"/>
      <c r="G80" s="59"/>
      <c r="H80" s="60"/>
      <c r="I80" s="68"/>
      <c r="J80" s="25"/>
      <c r="L80" s="126" t="str">
        <f>IF(F80="","",INDEX(Rotas!H:H,MATCH(F80,Rotas!M:M,0),1))</f>
        <v/>
      </c>
    </row>
    <row r="81" spans="2:12" ht="20.100000000000001" customHeight="1" x14ac:dyDescent="0.2">
      <c r="B81" s="57">
        <v>76</v>
      </c>
      <c r="C81" s="39"/>
      <c r="D81" s="30"/>
      <c r="E81" s="30"/>
      <c r="F81" s="59"/>
      <c r="G81" s="59"/>
      <c r="H81" s="60"/>
      <c r="I81" s="68"/>
      <c r="J81" s="25"/>
      <c r="L81" s="126" t="str">
        <f>IF(F81="","",INDEX(Rotas!H:H,MATCH(F81,Rotas!M:M,0),1))</f>
        <v/>
      </c>
    </row>
    <row r="82" spans="2:12" ht="20.100000000000001" customHeight="1" x14ac:dyDescent="0.2">
      <c r="B82" s="57">
        <v>77</v>
      </c>
      <c r="C82" s="39"/>
      <c r="D82" s="30"/>
      <c r="E82" s="30"/>
      <c r="F82" s="59"/>
      <c r="G82" s="59"/>
      <c r="H82" s="60"/>
      <c r="I82" s="68"/>
      <c r="J82" s="25"/>
      <c r="L82" s="126" t="str">
        <f>IF(F82="","",INDEX(Rotas!H:H,MATCH(F82,Rotas!M:M,0),1))</f>
        <v/>
      </c>
    </row>
    <row r="83" spans="2:12" ht="20.100000000000001" customHeight="1" x14ac:dyDescent="0.2">
      <c r="B83" s="57">
        <v>78</v>
      </c>
      <c r="C83" s="39"/>
      <c r="D83" s="30"/>
      <c r="E83" s="30"/>
      <c r="F83" s="59"/>
      <c r="G83" s="59"/>
      <c r="H83" s="60"/>
      <c r="I83" s="68"/>
      <c r="J83" s="25"/>
      <c r="L83" s="126" t="str">
        <f>IF(F83="","",INDEX(Rotas!H:H,MATCH(F83,Rotas!M:M,0),1))</f>
        <v/>
      </c>
    </row>
    <row r="84" spans="2:12" ht="20.100000000000001" customHeight="1" x14ac:dyDescent="0.2">
      <c r="B84" s="57">
        <v>79</v>
      </c>
      <c r="C84" s="39"/>
      <c r="D84" s="30"/>
      <c r="E84" s="30"/>
      <c r="F84" s="59"/>
      <c r="G84" s="59"/>
      <c r="H84" s="60"/>
      <c r="I84" s="68"/>
      <c r="J84" s="25"/>
      <c r="L84" s="126" t="str">
        <f>IF(F84="","",INDEX(Rotas!H:H,MATCH(F84,Rotas!M:M,0),1))</f>
        <v/>
      </c>
    </row>
    <row r="85" spans="2:12" ht="20.100000000000001" customHeight="1" x14ac:dyDescent="0.2">
      <c r="B85" s="57">
        <v>80</v>
      </c>
      <c r="C85" s="39"/>
      <c r="D85" s="30"/>
      <c r="E85" s="30"/>
      <c r="F85" s="59"/>
      <c r="G85" s="59"/>
      <c r="H85" s="60"/>
      <c r="I85" s="68"/>
      <c r="J85" s="25"/>
      <c r="L85" s="126" t="str">
        <f>IF(F85="","",INDEX(Rotas!H:H,MATCH(F85,Rotas!M:M,0),1))</f>
        <v/>
      </c>
    </row>
    <row r="86" spans="2:12" ht="20.100000000000001" customHeight="1" x14ac:dyDescent="0.2">
      <c r="B86" s="57">
        <v>81</v>
      </c>
      <c r="C86" s="39"/>
      <c r="D86" s="30"/>
      <c r="E86" s="30"/>
      <c r="F86" s="59"/>
      <c r="G86" s="59"/>
      <c r="H86" s="60"/>
      <c r="I86" s="68"/>
      <c r="J86" s="25"/>
      <c r="L86" s="126" t="str">
        <f>IF(F86="","",INDEX(Rotas!H:H,MATCH(F86,Rotas!M:M,0),1))</f>
        <v/>
      </c>
    </row>
    <row r="87" spans="2:12" ht="20.100000000000001" customHeight="1" x14ac:dyDescent="0.2">
      <c r="B87" s="57">
        <v>82</v>
      </c>
      <c r="C87" s="39"/>
      <c r="D87" s="30"/>
      <c r="E87" s="30"/>
      <c r="F87" s="59"/>
      <c r="G87" s="59"/>
      <c r="H87" s="60"/>
      <c r="I87" s="68"/>
      <c r="J87" s="25"/>
      <c r="L87" s="126" t="str">
        <f>IF(F87="","",INDEX(Rotas!H:H,MATCH(F87,Rotas!M:M,0),1))</f>
        <v/>
      </c>
    </row>
    <row r="88" spans="2:12" ht="20.100000000000001" customHeight="1" x14ac:dyDescent="0.2">
      <c r="B88" s="57">
        <v>83</v>
      </c>
      <c r="C88" s="39"/>
      <c r="D88" s="30"/>
      <c r="E88" s="30"/>
      <c r="F88" s="59"/>
      <c r="G88" s="59"/>
      <c r="H88" s="60"/>
      <c r="I88" s="68"/>
      <c r="J88" s="25"/>
      <c r="L88" s="126" t="str">
        <f>IF(F88="","",INDEX(Rotas!H:H,MATCH(F88,Rotas!M:M,0),1))</f>
        <v/>
      </c>
    </row>
    <row r="89" spans="2:12" ht="20.100000000000001" customHeight="1" x14ac:dyDescent="0.2">
      <c r="B89" s="57">
        <v>84</v>
      </c>
      <c r="C89" s="39"/>
      <c r="D89" s="30"/>
      <c r="E89" s="30"/>
      <c r="F89" s="59"/>
      <c r="G89" s="59"/>
      <c r="H89" s="60"/>
      <c r="I89" s="68"/>
      <c r="J89" s="25"/>
      <c r="L89" s="126" t="str">
        <f>IF(F89="","",INDEX(Rotas!H:H,MATCH(F89,Rotas!M:M,0),1))</f>
        <v/>
      </c>
    </row>
    <row r="90" spans="2:12" ht="20.100000000000001" customHeight="1" x14ac:dyDescent="0.2">
      <c r="B90" s="57">
        <v>85</v>
      </c>
      <c r="C90" s="39"/>
      <c r="D90" s="30"/>
      <c r="E90" s="30"/>
      <c r="F90" s="59"/>
      <c r="G90" s="59"/>
      <c r="H90" s="60"/>
      <c r="I90" s="68"/>
      <c r="J90" s="25"/>
      <c r="L90" s="126" t="str">
        <f>IF(F90="","",INDEX(Rotas!H:H,MATCH(F90,Rotas!M:M,0),1))</f>
        <v/>
      </c>
    </row>
    <row r="91" spans="2:12" ht="20.100000000000001" customHeight="1" x14ac:dyDescent="0.2">
      <c r="B91" s="57">
        <v>86</v>
      </c>
      <c r="C91" s="39"/>
      <c r="D91" s="30"/>
      <c r="E91" s="30"/>
      <c r="F91" s="59"/>
      <c r="G91" s="59"/>
      <c r="H91" s="60"/>
      <c r="I91" s="68"/>
      <c r="J91" s="25"/>
      <c r="L91" s="126" t="str">
        <f>IF(F91="","",INDEX(Rotas!H:H,MATCH(F91,Rotas!M:M,0),1))</f>
        <v/>
      </c>
    </row>
    <row r="92" spans="2:12" ht="20.100000000000001" customHeight="1" x14ac:dyDescent="0.2">
      <c r="B92" s="57">
        <v>87</v>
      </c>
      <c r="C92" s="39"/>
      <c r="D92" s="30"/>
      <c r="E92" s="30"/>
      <c r="F92" s="59"/>
      <c r="G92" s="59"/>
      <c r="H92" s="60"/>
      <c r="I92" s="68"/>
      <c r="J92" s="25"/>
      <c r="L92" s="126" t="str">
        <f>IF(F92="","",INDEX(Rotas!H:H,MATCH(F92,Rotas!M:M,0),1))</f>
        <v/>
      </c>
    </row>
    <row r="93" spans="2:12" ht="20.100000000000001" customHeight="1" x14ac:dyDescent="0.2">
      <c r="B93" s="57">
        <v>88</v>
      </c>
      <c r="C93" s="39"/>
      <c r="D93" s="30"/>
      <c r="E93" s="30"/>
      <c r="F93" s="59"/>
      <c r="G93" s="59"/>
      <c r="H93" s="60"/>
      <c r="I93" s="68"/>
      <c r="J93" s="25"/>
      <c r="L93" s="126" t="str">
        <f>IF(F93="","",INDEX(Rotas!H:H,MATCH(F93,Rotas!M:M,0),1))</f>
        <v/>
      </c>
    </row>
    <row r="94" spans="2:12" ht="20.100000000000001" customHeight="1" x14ac:dyDescent="0.2">
      <c r="B94" s="57">
        <v>89</v>
      </c>
      <c r="C94" s="39"/>
      <c r="D94" s="30"/>
      <c r="E94" s="30"/>
      <c r="F94" s="59"/>
      <c r="G94" s="59"/>
      <c r="H94" s="60"/>
      <c r="I94" s="68"/>
      <c r="J94" s="25"/>
      <c r="L94" s="126" t="str">
        <f>IF(F94="","",INDEX(Rotas!H:H,MATCH(F94,Rotas!M:M,0),1))</f>
        <v/>
      </c>
    </row>
    <row r="95" spans="2:12" ht="20.100000000000001" customHeight="1" x14ac:dyDescent="0.2">
      <c r="B95" s="57">
        <v>90</v>
      </c>
      <c r="C95" s="39"/>
      <c r="D95" s="30"/>
      <c r="E95" s="30"/>
      <c r="F95" s="59"/>
      <c r="G95" s="59"/>
      <c r="H95" s="60"/>
      <c r="I95" s="68"/>
      <c r="J95" s="25"/>
      <c r="L95" s="126" t="str">
        <f>IF(F95="","",INDEX(Rotas!H:H,MATCH(F95,Rotas!M:M,0),1))</f>
        <v/>
      </c>
    </row>
    <row r="96" spans="2:12" ht="20.100000000000001" customHeight="1" x14ac:dyDescent="0.2">
      <c r="B96" s="57">
        <v>91</v>
      </c>
      <c r="C96" s="39"/>
      <c r="D96" s="30"/>
      <c r="E96" s="30"/>
      <c r="F96" s="59"/>
      <c r="G96" s="59"/>
      <c r="H96" s="60"/>
      <c r="I96" s="68"/>
      <c r="J96" s="25"/>
      <c r="L96" s="126" t="str">
        <f>IF(F96="","",INDEX(Rotas!H:H,MATCH(F96,Rotas!M:M,0),1))</f>
        <v/>
      </c>
    </row>
    <row r="97" spans="2:12" ht="20.100000000000001" customHeight="1" x14ac:dyDescent="0.2">
      <c r="B97" s="57">
        <v>92</v>
      </c>
      <c r="C97" s="39"/>
      <c r="D97" s="30"/>
      <c r="E97" s="30"/>
      <c r="F97" s="59"/>
      <c r="G97" s="59"/>
      <c r="H97" s="60"/>
      <c r="I97" s="68"/>
      <c r="J97" s="25"/>
      <c r="L97" s="126" t="str">
        <f>IF(F97="","",INDEX(Rotas!H:H,MATCH(F97,Rotas!M:M,0),1))</f>
        <v/>
      </c>
    </row>
    <row r="98" spans="2:12" ht="20.100000000000001" customHeight="1" x14ac:dyDescent="0.2">
      <c r="B98" s="57">
        <v>93</v>
      </c>
      <c r="C98" s="39"/>
      <c r="D98" s="30"/>
      <c r="E98" s="30"/>
      <c r="F98" s="59"/>
      <c r="G98" s="59"/>
      <c r="H98" s="60"/>
      <c r="I98" s="68"/>
      <c r="J98" s="25"/>
      <c r="L98" s="126" t="str">
        <f>IF(F98="","",INDEX(Rotas!H:H,MATCH(F98,Rotas!M:M,0),1))</f>
        <v/>
      </c>
    </row>
    <row r="99" spans="2:12" ht="20.100000000000001" customHeight="1" x14ac:dyDescent="0.2">
      <c r="B99" s="57">
        <v>94</v>
      </c>
      <c r="C99" s="39"/>
      <c r="D99" s="30"/>
      <c r="E99" s="30"/>
      <c r="F99" s="59"/>
      <c r="G99" s="59"/>
      <c r="H99" s="60"/>
      <c r="I99" s="68"/>
      <c r="J99" s="25"/>
      <c r="L99" s="126" t="str">
        <f>IF(F99="","",INDEX(Rotas!H:H,MATCH(F99,Rotas!M:M,0),1))</f>
        <v/>
      </c>
    </row>
    <row r="100" spans="2:12" ht="20.100000000000001" customHeight="1" x14ac:dyDescent="0.2">
      <c r="B100" s="57">
        <v>95</v>
      </c>
      <c r="C100" s="39"/>
      <c r="D100" s="30"/>
      <c r="E100" s="30"/>
      <c r="F100" s="59"/>
      <c r="G100" s="59"/>
      <c r="H100" s="60"/>
      <c r="I100" s="68"/>
      <c r="J100" s="25"/>
      <c r="L100" s="126" t="str">
        <f>IF(F100="","",INDEX(Rotas!H:H,MATCH(F100,Rotas!M:M,0),1))</f>
        <v/>
      </c>
    </row>
    <row r="101" spans="2:12" ht="20.100000000000001" customHeight="1" x14ac:dyDescent="0.2">
      <c r="B101" s="57">
        <v>96</v>
      </c>
      <c r="C101" s="39"/>
      <c r="D101" s="30"/>
      <c r="E101" s="30"/>
      <c r="F101" s="59"/>
      <c r="G101" s="59"/>
      <c r="H101" s="60"/>
      <c r="I101" s="68"/>
      <c r="J101" s="25"/>
      <c r="L101" s="126" t="str">
        <f>IF(F101="","",INDEX(Rotas!H:H,MATCH(F101,Rotas!M:M,0),1))</f>
        <v/>
      </c>
    </row>
    <row r="102" spans="2:12" ht="20.100000000000001" customHeight="1" x14ac:dyDescent="0.2">
      <c r="B102" s="57">
        <v>97</v>
      </c>
      <c r="C102" s="39"/>
      <c r="D102" s="30"/>
      <c r="E102" s="30"/>
      <c r="F102" s="59"/>
      <c r="G102" s="59"/>
      <c r="H102" s="60"/>
      <c r="I102" s="68"/>
      <c r="J102" s="25"/>
      <c r="L102" s="126" t="str">
        <f>IF(F102="","",INDEX(Rotas!H:H,MATCH(F102,Rotas!M:M,0),1))</f>
        <v/>
      </c>
    </row>
    <row r="103" spans="2:12" ht="20.100000000000001" customHeight="1" x14ac:dyDescent="0.2">
      <c r="B103" s="57">
        <v>98</v>
      </c>
      <c r="C103" s="39"/>
      <c r="D103" s="30"/>
      <c r="E103" s="30"/>
      <c r="F103" s="59"/>
      <c r="G103" s="59"/>
      <c r="H103" s="60"/>
      <c r="I103" s="68"/>
      <c r="J103" s="25"/>
      <c r="L103" s="126" t="str">
        <f>IF(F103="","",INDEX(Rotas!H:H,MATCH(F103,Rotas!M:M,0),1))</f>
        <v/>
      </c>
    </row>
    <row r="104" spans="2:12" ht="20.100000000000001" customHeight="1" x14ac:dyDescent="0.2">
      <c r="B104" s="57">
        <v>99</v>
      </c>
      <c r="C104" s="39"/>
      <c r="D104" s="30"/>
      <c r="E104" s="30"/>
      <c r="F104" s="59"/>
      <c r="G104" s="59"/>
      <c r="H104" s="60"/>
      <c r="I104" s="68"/>
      <c r="J104" s="25"/>
      <c r="L104" s="126" t="str">
        <f>IF(F104="","",INDEX(Rotas!H:H,MATCH(F104,Rotas!M:M,0),1))</f>
        <v/>
      </c>
    </row>
    <row r="105" spans="2:12" ht="20.100000000000001" customHeight="1" x14ac:dyDescent="0.2">
      <c r="B105" s="57">
        <v>100</v>
      </c>
      <c r="C105" s="39"/>
      <c r="D105" s="30"/>
      <c r="E105" s="30"/>
      <c r="F105" s="59"/>
      <c r="G105" s="59"/>
      <c r="H105" s="60"/>
      <c r="I105" s="68"/>
      <c r="J105" s="25"/>
      <c r="L105" s="126" t="str">
        <f>IF(F105="","",INDEX(Rotas!H:H,MATCH(F105,Rotas!M:M,0),1))</f>
        <v/>
      </c>
    </row>
    <row r="106" spans="2:12" ht="20.100000000000001" customHeight="1" x14ac:dyDescent="0.2">
      <c r="B106" s="57">
        <v>101</v>
      </c>
      <c r="C106" s="39"/>
      <c r="D106" s="30"/>
      <c r="E106" s="30"/>
      <c r="F106" s="59"/>
      <c r="G106" s="59"/>
      <c r="H106" s="60"/>
      <c r="I106" s="68"/>
      <c r="J106" s="25"/>
      <c r="L106" s="126" t="str">
        <f>IF(F106="","",INDEX(Rotas!H:H,MATCH(F106,Rotas!M:M,0),1))</f>
        <v/>
      </c>
    </row>
    <row r="107" spans="2:12" ht="20.100000000000001" customHeight="1" x14ac:dyDescent="0.2">
      <c r="B107" s="57">
        <v>102</v>
      </c>
      <c r="C107" s="39"/>
      <c r="D107" s="30"/>
      <c r="E107" s="30"/>
      <c r="F107" s="59"/>
      <c r="G107" s="59"/>
      <c r="H107" s="60"/>
      <c r="I107" s="68"/>
      <c r="J107" s="25"/>
      <c r="L107" s="126" t="str">
        <f>IF(F107="","",INDEX(Rotas!H:H,MATCH(F107,Rotas!M:M,0),1))</f>
        <v/>
      </c>
    </row>
    <row r="108" spans="2:12" ht="20.100000000000001" customHeight="1" x14ac:dyDescent="0.2">
      <c r="B108" s="57">
        <v>103</v>
      </c>
      <c r="C108" s="39"/>
      <c r="D108" s="30"/>
      <c r="E108" s="30"/>
      <c r="F108" s="59"/>
      <c r="G108" s="59"/>
      <c r="H108" s="60"/>
      <c r="I108" s="68"/>
      <c r="J108" s="25"/>
      <c r="L108" s="126" t="str">
        <f>IF(F108="","",INDEX(Rotas!H:H,MATCH(F108,Rotas!M:M,0),1))</f>
        <v/>
      </c>
    </row>
    <row r="109" spans="2:12" ht="20.100000000000001" customHeight="1" x14ac:dyDescent="0.2">
      <c r="B109" s="57">
        <v>104</v>
      </c>
      <c r="C109" s="39"/>
      <c r="D109" s="30"/>
      <c r="E109" s="30"/>
      <c r="F109" s="59"/>
      <c r="G109" s="59"/>
      <c r="H109" s="60"/>
      <c r="I109" s="68"/>
      <c r="J109" s="25"/>
      <c r="L109" s="126" t="str">
        <f>IF(F109="","",INDEX(Rotas!H:H,MATCH(F109,Rotas!M:M,0),1))</f>
        <v/>
      </c>
    </row>
    <row r="110" spans="2:12" ht="20.100000000000001" customHeight="1" x14ac:dyDescent="0.2">
      <c r="B110" s="57">
        <v>105</v>
      </c>
      <c r="C110" s="39"/>
      <c r="D110" s="30"/>
      <c r="E110" s="30"/>
      <c r="F110" s="59"/>
      <c r="G110" s="59"/>
      <c r="H110" s="60"/>
      <c r="I110" s="68"/>
      <c r="J110" s="25"/>
      <c r="L110" s="126" t="str">
        <f>IF(F110="","",INDEX(Rotas!H:H,MATCH(F110,Rotas!M:M,0),1))</f>
        <v/>
      </c>
    </row>
    <row r="111" spans="2:12" ht="20.100000000000001" customHeight="1" x14ac:dyDescent="0.2">
      <c r="B111" s="57">
        <v>106</v>
      </c>
      <c r="C111" s="39"/>
      <c r="D111" s="30"/>
      <c r="E111" s="30"/>
      <c r="F111" s="59"/>
      <c r="G111" s="59"/>
      <c r="H111" s="60"/>
      <c r="I111" s="68"/>
      <c r="J111" s="25"/>
      <c r="L111" s="126" t="str">
        <f>IF(F111="","",INDEX(Rotas!H:H,MATCH(F111,Rotas!M:M,0),1))</f>
        <v/>
      </c>
    </row>
    <row r="112" spans="2:12" ht="20.100000000000001" customHeight="1" x14ac:dyDescent="0.2">
      <c r="B112" s="57">
        <v>107</v>
      </c>
      <c r="C112" s="39"/>
      <c r="D112" s="30"/>
      <c r="E112" s="30"/>
      <c r="F112" s="59"/>
      <c r="G112" s="59"/>
      <c r="H112" s="60"/>
      <c r="I112" s="68"/>
      <c r="J112" s="25"/>
      <c r="L112" s="126" t="str">
        <f>IF(F112="","",INDEX(Rotas!H:H,MATCH(F112,Rotas!M:M,0),1))</f>
        <v/>
      </c>
    </row>
    <row r="113" spans="2:12" ht="20.100000000000001" customHeight="1" x14ac:dyDescent="0.2">
      <c r="B113" s="57">
        <v>108</v>
      </c>
      <c r="C113" s="39"/>
      <c r="D113" s="30"/>
      <c r="E113" s="30"/>
      <c r="F113" s="59"/>
      <c r="G113" s="59"/>
      <c r="H113" s="60"/>
      <c r="I113" s="68"/>
      <c r="J113" s="25"/>
      <c r="L113" s="126" t="str">
        <f>IF(F113="","",INDEX(Rotas!H:H,MATCH(F113,Rotas!M:M,0),1))</f>
        <v/>
      </c>
    </row>
    <row r="114" spans="2:12" ht="20.100000000000001" customHeight="1" x14ac:dyDescent="0.2">
      <c r="B114" s="57">
        <v>109</v>
      </c>
      <c r="C114" s="39"/>
      <c r="D114" s="30"/>
      <c r="E114" s="30"/>
      <c r="F114" s="59"/>
      <c r="G114" s="59"/>
      <c r="H114" s="60"/>
      <c r="I114" s="68"/>
      <c r="J114" s="25"/>
      <c r="L114" s="126" t="str">
        <f>IF(F114="","",INDEX(Rotas!H:H,MATCH(F114,Rotas!M:M,0),1))</f>
        <v/>
      </c>
    </row>
    <row r="115" spans="2:12" ht="20.100000000000001" customHeight="1" x14ac:dyDescent="0.2">
      <c r="B115" s="57">
        <v>110</v>
      </c>
      <c r="C115" s="39"/>
      <c r="D115" s="30"/>
      <c r="E115" s="30"/>
      <c r="F115" s="59"/>
      <c r="G115" s="59"/>
      <c r="H115" s="60"/>
      <c r="I115" s="68"/>
      <c r="J115" s="25"/>
      <c r="L115" s="126" t="str">
        <f>IF(F115="","",INDEX(Rotas!H:H,MATCH(F115,Rotas!M:M,0),1))</f>
        <v/>
      </c>
    </row>
    <row r="116" spans="2:12" ht="20.100000000000001" customHeight="1" x14ac:dyDescent="0.2">
      <c r="B116" s="57">
        <v>111</v>
      </c>
      <c r="C116" s="39"/>
      <c r="D116" s="30"/>
      <c r="E116" s="30"/>
      <c r="F116" s="59"/>
      <c r="G116" s="59"/>
      <c r="H116" s="60"/>
      <c r="I116" s="68"/>
      <c r="J116" s="25"/>
      <c r="L116" s="126" t="str">
        <f>IF(F116="","",INDEX(Rotas!H:H,MATCH(F116,Rotas!M:M,0),1))</f>
        <v/>
      </c>
    </row>
    <row r="117" spans="2:12" ht="20.100000000000001" customHeight="1" x14ac:dyDescent="0.2">
      <c r="B117" s="57">
        <v>112</v>
      </c>
      <c r="C117" s="39"/>
      <c r="D117" s="30"/>
      <c r="E117" s="30"/>
      <c r="F117" s="59"/>
      <c r="G117" s="59"/>
      <c r="H117" s="60"/>
      <c r="I117" s="68"/>
      <c r="J117" s="25"/>
      <c r="L117" s="126" t="str">
        <f>IF(F117="","",INDEX(Rotas!H:H,MATCH(F117,Rotas!M:M,0),1))</f>
        <v/>
      </c>
    </row>
    <row r="118" spans="2:12" ht="20.100000000000001" customHeight="1" x14ac:dyDescent="0.2">
      <c r="B118" s="57">
        <v>113</v>
      </c>
      <c r="C118" s="39"/>
      <c r="D118" s="30"/>
      <c r="E118" s="30"/>
      <c r="F118" s="59"/>
      <c r="G118" s="59"/>
      <c r="H118" s="60"/>
      <c r="I118" s="68"/>
      <c r="J118" s="25"/>
      <c r="L118" s="126" t="str">
        <f>IF(F118="","",INDEX(Rotas!H:H,MATCH(F118,Rotas!M:M,0),1))</f>
        <v/>
      </c>
    </row>
    <row r="119" spans="2:12" ht="20.100000000000001" customHeight="1" x14ac:dyDescent="0.2">
      <c r="B119" s="57">
        <v>114</v>
      </c>
      <c r="C119" s="39"/>
      <c r="D119" s="30"/>
      <c r="E119" s="30"/>
      <c r="F119" s="59"/>
      <c r="G119" s="59"/>
      <c r="H119" s="60"/>
      <c r="I119" s="68"/>
      <c r="J119" s="25"/>
      <c r="L119" s="126" t="str">
        <f>IF(F119="","",INDEX(Rotas!H:H,MATCH(F119,Rotas!M:M,0),1))</f>
        <v/>
      </c>
    </row>
    <row r="120" spans="2:12" ht="20.100000000000001" customHeight="1" x14ac:dyDescent="0.2">
      <c r="B120" s="57">
        <v>115</v>
      </c>
      <c r="C120" s="39"/>
      <c r="D120" s="30"/>
      <c r="E120" s="30"/>
      <c r="F120" s="59"/>
      <c r="G120" s="59"/>
      <c r="H120" s="60"/>
      <c r="I120" s="68"/>
      <c r="J120" s="25"/>
      <c r="L120" s="126" t="str">
        <f>IF(F120="","",INDEX(Rotas!H:H,MATCH(F120,Rotas!M:M,0),1))</f>
        <v/>
      </c>
    </row>
    <row r="121" spans="2:12" ht="20.100000000000001" customHeight="1" x14ac:dyDescent="0.2">
      <c r="B121" s="57">
        <v>116</v>
      </c>
      <c r="C121" s="39"/>
      <c r="D121" s="30"/>
      <c r="E121" s="30"/>
      <c r="F121" s="59"/>
      <c r="G121" s="59"/>
      <c r="H121" s="60"/>
      <c r="I121" s="68"/>
      <c r="J121" s="25"/>
      <c r="L121" s="126" t="str">
        <f>IF(F121="","",INDEX(Rotas!H:H,MATCH(F121,Rotas!M:M,0),1))</f>
        <v/>
      </c>
    </row>
    <row r="122" spans="2:12" ht="20.100000000000001" customHeight="1" x14ac:dyDescent="0.2">
      <c r="B122" s="57">
        <v>117</v>
      </c>
      <c r="C122" s="39"/>
      <c r="D122" s="30"/>
      <c r="E122" s="30"/>
      <c r="F122" s="59"/>
      <c r="G122" s="59"/>
      <c r="H122" s="60"/>
      <c r="I122" s="68"/>
      <c r="J122" s="25"/>
      <c r="L122" s="126" t="str">
        <f>IF(F122="","",INDEX(Rotas!H:H,MATCH(F122,Rotas!M:M,0),1))</f>
        <v/>
      </c>
    </row>
    <row r="123" spans="2:12" ht="20.100000000000001" customHeight="1" x14ac:dyDescent="0.2">
      <c r="B123" s="57">
        <v>118</v>
      </c>
      <c r="C123" s="39"/>
      <c r="D123" s="30"/>
      <c r="E123" s="30"/>
      <c r="F123" s="59"/>
      <c r="G123" s="59"/>
      <c r="H123" s="60"/>
      <c r="I123" s="68"/>
      <c r="J123" s="25"/>
      <c r="L123" s="126" t="str">
        <f>IF(F123="","",INDEX(Rotas!H:H,MATCH(F123,Rotas!M:M,0),1))</f>
        <v/>
      </c>
    </row>
    <row r="124" spans="2:12" ht="20.100000000000001" customHeight="1" x14ac:dyDescent="0.2">
      <c r="B124" s="57">
        <v>119</v>
      </c>
      <c r="C124" s="39"/>
      <c r="D124" s="30"/>
      <c r="E124" s="30"/>
      <c r="F124" s="59"/>
      <c r="G124" s="59"/>
      <c r="H124" s="60"/>
      <c r="I124" s="68"/>
      <c r="J124" s="25"/>
      <c r="L124" s="126" t="str">
        <f>IF(F124="","",INDEX(Rotas!H:H,MATCH(F124,Rotas!M:M,0),1))</f>
        <v/>
      </c>
    </row>
    <row r="125" spans="2:12" ht="20.100000000000001" customHeight="1" x14ac:dyDescent="0.2">
      <c r="B125" s="57">
        <v>120</v>
      </c>
      <c r="C125" s="39"/>
      <c r="D125" s="30"/>
      <c r="E125" s="30"/>
      <c r="F125" s="59"/>
      <c r="G125" s="59"/>
      <c r="H125" s="60"/>
      <c r="I125" s="68"/>
      <c r="J125" s="25"/>
      <c r="L125" s="126" t="str">
        <f>IF(F125="","",INDEX(Rotas!H:H,MATCH(F125,Rotas!M:M,0),1))</f>
        <v/>
      </c>
    </row>
    <row r="126" spans="2:12" ht="20.100000000000001" customHeight="1" x14ac:dyDescent="0.2">
      <c r="B126" s="57">
        <v>121</v>
      </c>
      <c r="C126" s="39"/>
      <c r="D126" s="30"/>
      <c r="E126" s="30"/>
      <c r="F126" s="59"/>
      <c r="G126" s="59"/>
      <c r="H126" s="60"/>
      <c r="I126" s="68"/>
      <c r="J126" s="25"/>
      <c r="L126" s="126" t="str">
        <f>IF(F126="","",INDEX(Rotas!H:H,MATCH(F126,Rotas!M:M,0),1))</f>
        <v/>
      </c>
    </row>
    <row r="127" spans="2:12" ht="20.100000000000001" customHeight="1" x14ac:dyDescent="0.2">
      <c r="B127" s="57">
        <v>122</v>
      </c>
      <c r="C127" s="39"/>
      <c r="D127" s="30"/>
      <c r="E127" s="30"/>
      <c r="F127" s="59"/>
      <c r="G127" s="59"/>
      <c r="H127" s="60"/>
      <c r="I127" s="68"/>
      <c r="J127" s="25"/>
      <c r="L127" s="126" t="str">
        <f>IF(F127="","",INDEX(Rotas!H:H,MATCH(F127,Rotas!M:M,0),1))</f>
        <v/>
      </c>
    </row>
    <row r="128" spans="2:12" ht="20.100000000000001" customHeight="1" x14ac:dyDescent="0.2">
      <c r="B128" s="57">
        <v>123</v>
      </c>
      <c r="C128" s="39"/>
      <c r="D128" s="30"/>
      <c r="E128" s="30"/>
      <c r="F128" s="59"/>
      <c r="G128" s="59"/>
      <c r="H128" s="60"/>
      <c r="I128" s="68"/>
      <c r="J128" s="25"/>
      <c r="L128" s="126" t="str">
        <f>IF(F128="","",INDEX(Rotas!H:H,MATCH(F128,Rotas!M:M,0),1))</f>
        <v/>
      </c>
    </row>
    <row r="129" spans="2:12" ht="20.100000000000001" customHeight="1" x14ac:dyDescent="0.2">
      <c r="B129" s="57">
        <v>124</v>
      </c>
      <c r="C129" s="39"/>
      <c r="D129" s="30"/>
      <c r="E129" s="30"/>
      <c r="F129" s="59"/>
      <c r="G129" s="59"/>
      <c r="H129" s="60"/>
      <c r="I129" s="68"/>
      <c r="J129" s="25"/>
      <c r="L129" s="126" t="str">
        <f>IF(F129="","",INDEX(Rotas!H:H,MATCH(F129,Rotas!M:M,0),1))</f>
        <v/>
      </c>
    </row>
    <row r="130" spans="2:12" ht="20.100000000000001" customHeight="1" x14ac:dyDescent="0.2">
      <c r="B130" s="57">
        <v>125</v>
      </c>
      <c r="C130" s="39"/>
      <c r="D130" s="30"/>
      <c r="E130" s="30"/>
      <c r="F130" s="59"/>
      <c r="G130" s="59"/>
      <c r="H130" s="60"/>
      <c r="I130" s="68"/>
      <c r="J130" s="25"/>
      <c r="L130" s="126" t="str">
        <f>IF(F130="","",INDEX(Rotas!H:H,MATCH(F130,Rotas!M:M,0),1))</f>
        <v/>
      </c>
    </row>
    <row r="131" spans="2:12" ht="20.100000000000001" customHeight="1" x14ac:dyDescent="0.2">
      <c r="B131" s="57">
        <v>126</v>
      </c>
      <c r="C131" s="39"/>
      <c r="D131" s="30"/>
      <c r="E131" s="30"/>
      <c r="F131" s="59"/>
      <c r="G131" s="59"/>
      <c r="H131" s="60"/>
      <c r="I131" s="68"/>
      <c r="J131" s="25"/>
      <c r="L131" s="126" t="str">
        <f>IF(F131="","",INDEX(Rotas!H:H,MATCH(F131,Rotas!M:M,0),1))</f>
        <v/>
      </c>
    </row>
    <row r="132" spans="2:12" ht="20.100000000000001" customHeight="1" x14ac:dyDescent="0.2">
      <c r="B132" s="57">
        <v>127</v>
      </c>
      <c r="C132" s="39"/>
      <c r="D132" s="30"/>
      <c r="E132" s="30"/>
      <c r="F132" s="59"/>
      <c r="G132" s="59"/>
      <c r="H132" s="60"/>
      <c r="I132" s="68"/>
      <c r="J132" s="25"/>
      <c r="L132" s="126" t="str">
        <f>IF(F132="","",INDEX(Rotas!H:H,MATCH(F132,Rotas!M:M,0),1))</f>
        <v/>
      </c>
    </row>
    <row r="133" spans="2:12" ht="20.100000000000001" customHeight="1" x14ac:dyDescent="0.2">
      <c r="B133" s="57">
        <v>128</v>
      </c>
      <c r="C133" s="39"/>
      <c r="D133" s="30"/>
      <c r="E133" s="30"/>
      <c r="F133" s="59"/>
      <c r="G133" s="59"/>
      <c r="H133" s="60"/>
      <c r="I133" s="68"/>
      <c r="J133" s="25"/>
      <c r="L133" s="126" t="str">
        <f>IF(F133="","",INDEX(Rotas!H:H,MATCH(F133,Rotas!M:M,0),1))</f>
        <v/>
      </c>
    </row>
    <row r="134" spans="2:12" ht="20.100000000000001" customHeight="1" x14ac:dyDescent="0.2">
      <c r="B134" s="57">
        <v>129</v>
      </c>
      <c r="C134" s="39"/>
      <c r="D134" s="30"/>
      <c r="E134" s="30"/>
      <c r="F134" s="59"/>
      <c r="G134" s="59"/>
      <c r="H134" s="60"/>
      <c r="I134" s="68"/>
      <c r="J134" s="25"/>
      <c r="L134" s="126" t="str">
        <f>IF(F134="","",INDEX(Rotas!H:H,MATCH(F134,Rotas!M:M,0),1))</f>
        <v/>
      </c>
    </row>
    <row r="135" spans="2:12" ht="20.100000000000001" customHeight="1" x14ac:dyDescent="0.2">
      <c r="B135" s="57">
        <v>130</v>
      </c>
      <c r="C135" s="39"/>
      <c r="D135" s="30"/>
      <c r="E135" s="30"/>
      <c r="F135" s="59"/>
      <c r="G135" s="59"/>
      <c r="H135" s="60"/>
      <c r="I135" s="68"/>
      <c r="J135" s="25"/>
      <c r="L135" s="126" t="str">
        <f>IF(F135="","",INDEX(Rotas!H:H,MATCH(F135,Rotas!M:M,0),1))</f>
        <v/>
      </c>
    </row>
    <row r="136" spans="2:12" ht="20.100000000000001" customHeight="1" x14ac:dyDescent="0.2">
      <c r="B136" s="57">
        <v>131</v>
      </c>
      <c r="C136" s="39"/>
      <c r="D136" s="30"/>
      <c r="E136" s="30"/>
      <c r="F136" s="59"/>
      <c r="G136" s="59"/>
      <c r="H136" s="60"/>
      <c r="I136" s="68"/>
      <c r="J136" s="25"/>
      <c r="L136" s="126" t="str">
        <f>IF(F136="","",INDEX(Rotas!H:H,MATCH(F136,Rotas!M:M,0),1))</f>
        <v/>
      </c>
    </row>
    <row r="137" spans="2:12" ht="20.100000000000001" customHeight="1" x14ac:dyDescent="0.2">
      <c r="B137" s="57">
        <v>132</v>
      </c>
      <c r="C137" s="39"/>
      <c r="D137" s="30"/>
      <c r="E137" s="30"/>
      <c r="F137" s="59"/>
      <c r="G137" s="59"/>
      <c r="H137" s="60"/>
      <c r="I137" s="68"/>
      <c r="J137" s="25"/>
      <c r="L137" s="126" t="str">
        <f>IF(F137="","",INDEX(Rotas!H:H,MATCH(F137,Rotas!M:M,0),1))</f>
        <v/>
      </c>
    </row>
    <row r="138" spans="2:12" ht="20.100000000000001" customHeight="1" x14ac:dyDescent="0.2">
      <c r="B138" s="57">
        <v>133</v>
      </c>
      <c r="C138" s="39"/>
      <c r="D138" s="30"/>
      <c r="E138" s="30"/>
      <c r="F138" s="59"/>
      <c r="G138" s="59"/>
      <c r="H138" s="60"/>
      <c r="I138" s="68"/>
      <c r="J138" s="25"/>
      <c r="L138" s="126" t="str">
        <f>IF(F138="","",INDEX(Rotas!H:H,MATCH(F138,Rotas!M:M,0),1))</f>
        <v/>
      </c>
    </row>
    <row r="139" spans="2:12" ht="20.100000000000001" customHeight="1" x14ac:dyDescent="0.2">
      <c r="B139" s="57">
        <v>134</v>
      </c>
      <c r="C139" s="39"/>
      <c r="D139" s="30"/>
      <c r="E139" s="30"/>
      <c r="F139" s="59"/>
      <c r="G139" s="59"/>
      <c r="H139" s="60"/>
      <c r="I139" s="68"/>
      <c r="J139" s="25"/>
      <c r="L139" s="126" t="str">
        <f>IF(F139="","",INDEX(Rotas!H:H,MATCH(F139,Rotas!M:M,0),1))</f>
        <v/>
      </c>
    </row>
    <row r="140" spans="2:12" ht="20.100000000000001" customHeight="1" x14ac:dyDescent="0.2">
      <c r="B140" s="57">
        <v>135</v>
      </c>
      <c r="C140" s="39"/>
      <c r="D140" s="30"/>
      <c r="E140" s="30"/>
      <c r="F140" s="59"/>
      <c r="G140" s="59"/>
      <c r="H140" s="60"/>
      <c r="I140" s="68"/>
      <c r="J140" s="25"/>
      <c r="L140" s="126" t="str">
        <f>IF(F140="","",INDEX(Rotas!H:H,MATCH(F140,Rotas!M:M,0),1))</f>
        <v/>
      </c>
    </row>
    <row r="141" spans="2:12" ht="20.100000000000001" customHeight="1" x14ac:dyDescent="0.2">
      <c r="B141" s="57">
        <v>136</v>
      </c>
      <c r="C141" s="39"/>
      <c r="D141" s="30"/>
      <c r="E141" s="30"/>
      <c r="F141" s="59"/>
      <c r="G141" s="59"/>
      <c r="H141" s="60"/>
      <c r="I141" s="68"/>
      <c r="J141" s="25"/>
      <c r="L141" s="126" t="str">
        <f>IF(F141="","",INDEX(Rotas!H:H,MATCH(F141,Rotas!M:M,0),1))</f>
        <v/>
      </c>
    </row>
    <row r="142" spans="2:12" ht="20.100000000000001" customHeight="1" x14ac:dyDescent="0.2">
      <c r="B142" s="57">
        <v>137</v>
      </c>
      <c r="C142" s="39"/>
      <c r="D142" s="30"/>
      <c r="E142" s="30"/>
      <c r="F142" s="59"/>
      <c r="G142" s="59"/>
      <c r="H142" s="60"/>
      <c r="I142" s="68"/>
      <c r="J142" s="25"/>
      <c r="L142" s="126" t="str">
        <f>IF(F142="","",INDEX(Rotas!H:H,MATCH(F142,Rotas!M:M,0),1))</f>
        <v/>
      </c>
    </row>
    <row r="143" spans="2:12" ht="20.100000000000001" customHeight="1" x14ac:dyDescent="0.2">
      <c r="B143" s="57">
        <v>138</v>
      </c>
      <c r="C143" s="39"/>
      <c r="D143" s="30"/>
      <c r="E143" s="30"/>
      <c r="F143" s="59"/>
      <c r="G143" s="59"/>
      <c r="H143" s="60"/>
      <c r="I143" s="68"/>
      <c r="J143" s="25"/>
      <c r="L143" s="126" t="str">
        <f>IF(F143="","",INDEX(Rotas!H:H,MATCH(F143,Rotas!M:M,0),1))</f>
        <v/>
      </c>
    </row>
    <row r="144" spans="2:12" ht="20.100000000000001" customHeight="1" x14ac:dyDescent="0.2">
      <c r="B144" s="57">
        <v>139</v>
      </c>
      <c r="C144" s="39"/>
      <c r="D144" s="30"/>
      <c r="E144" s="30"/>
      <c r="F144" s="59"/>
      <c r="G144" s="59"/>
      <c r="H144" s="60"/>
      <c r="I144" s="68"/>
      <c r="J144" s="25"/>
      <c r="L144" s="126" t="str">
        <f>IF(F144="","",INDEX(Rotas!H:H,MATCH(F144,Rotas!M:M,0),1))</f>
        <v/>
      </c>
    </row>
    <row r="145" spans="2:12" ht="20.100000000000001" customHeight="1" x14ac:dyDescent="0.2">
      <c r="B145" s="57">
        <v>140</v>
      </c>
      <c r="C145" s="39"/>
      <c r="D145" s="30"/>
      <c r="E145" s="30"/>
      <c r="F145" s="59"/>
      <c r="G145" s="59"/>
      <c r="H145" s="60"/>
      <c r="I145" s="68"/>
      <c r="J145" s="25"/>
      <c r="L145" s="126" t="str">
        <f>IF(F145="","",INDEX(Rotas!H:H,MATCH(F145,Rotas!M:M,0),1))</f>
        <v/>
      </c>
    </row>
    <row r="146" spans="2:12" ht="20.100000000000001" customHeight="1" x14ac:dyDescent="0.2">
      <c r="B146" s="57">
        <v>141</v>
      </c>
      <c r="C146" s="39"/>
      <c r="D146" s="30"/>
      <c r="E146" s="30"/>
      <c r="F146" s="59"/>
      <c r="G146" s="59"/>
      <c r="H146" s="60"/>
      <c r="I146" s="68"/>
      <c r="J146" s="25"/>
      <c r="L146" s="126" t="str">
        <f>IF(F146="","",INDEX(Rotas!H:H,MATCH(F146,Rotas!M:M,0),1))</f>
        <v/>
      </c>
    </row>
    <row r="147" spans="2:12" ht="20.100000000000001" customHeight="1" x14ac:dyDescent="0.2">
      <c r="B147" s="57">
        <v>142</v>
      </c>
      <c r="C147" s="39"/>
      <c r="D147" s="30"/>
      <c r="E147" s="30"/>
      <c r="F147" s="59"/>
      <c r="G147" s="59"/>
      <c r="H147" s="60"/>
      <c r="I147" s="68"/>
      <c r="J147" s="25"/>
      <c r="L147" s="126" t="str">
        <f>IF(F147="","",INDEX(Rotas!H:H,MATCH(F147,Rotas!M:M,0),1))</f>
        <v/>
      </c>
    </row>
    <row r="148" spans="2:12" ht="20.100000000000001" customHeight="1" x14ac:dyDescent="0.2">
      <c r="B148" s="57">
        <v>143</v>
      </c>
      <c r="C148" s="39"/>
      <c r="D148" s="30"/>
      <c r="E148" s="30"/>
      <c r="F148" s="59"/>
      <c r="G148" s="59"/>
      <c r="H148" s="60"/>
      <c r="I148" s="68"/>
      <c r="J148" s="25"/>
      <c r="L148" s="126" t="str">
        <f>IF(F148="","",INDEX(Rotas!H:H,MATCH(F148,Rotas!M:M,0),1))</f>
        <v/>
      </c>
    </row>
    <row r="149" spans="2:12" ht="20.100000000000001" customHeight="1" x14ac:dyDescent="0.2">
      <c r="B149" s="57">
        <v>144</v>
      </c>
      <c r="C149" s="39"/>
      <c r="D149" s="30"/>
      <c r="E149" s="30"/>
      <c r="F149" s="59"/>
      <c r="G149" s="59"/>
      <c r="H149" s="60"/>
      <c r="I149" s="68"/>
      <c r="J149" s="25"/>
      <c r="L149" s="126" t="str">
        <f>IF(F149="","",INDEX(Rotas!H:H,MATCH(F149,Rotas!M:M,0),1))</f>
        <v/>
      </c>
    </row>
    <row r="150" spans="2:12" ht="20.100000000000001" customHeight="1" x14ac:dyDescent="0.2">
      <c r="B150" s="57">
        <v>145</v>
      </c>
      <c r="C150" s="39"/>
      <c r="D150" s="30"/>
      <c r="E150" s="30"/>
      <c r="F150" s="59"/>
      <c r="G150" s="59"/>
      <c r="H150" s="60"/>
      <c r="I150" s="68"/>
      <c r="J150" s="25"/>
      <c r="L150" s="126" t="str">
        <f>IF(F150="","",INDEX(Rotas!H:H,MATCH(F150,Rotas!M:M,0),1))</f>
        <v/>
      </c>
    </row>
    <row r="151" spans="2:12" ht="20.100000000000001" customHeight="1" x14ac:dyDescent="0.2">
      <c r="B151" s="57">
        <v>146</v>
      </c>
      <c r="C151" s="39"/>
      <c r="D151" s="30"/>
      <c r="E151" s="30"/>
      <c r="F151" s="59"/>
      <c r="G151" s="59"/>
      <c r="H151" s="60"/>
      <c r="I151" s="68"/>
      <c r="J151" s="25"/>
      <c r="L151" s="126" t="str">
        <f>IF(F151="","",INDEX(Rotas!H:H,MATCH(F151,Rotas!M:M,0),1))</f>
        <v/>
      </c>
    </row>
    <row r="152" spans="2:12" ht="20.100000000000001" customHeight="1" x14ac:dyDescent="0.2">
      <c r="B152" s="57">
        <v>147</v>
      </c>
      <c r="C152" s="39"/>
      <c r="D152" s="30"/>
      <c r="E152" s="30"/>
      <c r="F152" s="59"/>
      <c r="G152" s="59"/>
      <c r="H152" s="60"/>
      <c r="I152" s="68"/>
      <c r="J152" s="25"/>
      <c r="L152" s="126" t="str">
        <f>IF(F152="","",INDEX(Rotas!H:H,MATCH(F152,Rotas!M:M,0),1))</f>
        <v/>
      </c>
    </row>
    <row r="153" spans="2:12" ht="20.100000000000001" customHeight="1" x14ac:dyDescent="0.2">
      <c r="B153" s="57">
        <v>148</v>
      </c>
      <c r="C153" s="39"/>
      <c r="D153" s="30"/>
      <c r="E153" s="30"/>
      <c r="F153" s="59"/>
      <c r="G153" s="59"/>
      <c r="H153" s="60"/>
      <c r="I153" s="68"/>
      <c r="J153" s="25"/>
      <c r="L153" s="126" t="str">
        <f>IF(F153="","",INDEX(Rotas!H:H,MATCH(F153,Rotas!M:M,0),1))</f>
        <v/>
      </c>
    </row>
    <row r="154" spans="2:12" ht="20.100000000000001" customHeight="1" x14ac:dyDescent="0.2">
      <c r="B154" s="57">
        <v>149</v>
      </c>
      <c r="C154" s="39"/>
      <c r="D154" s="30"/>
      <c r="E154" s="30"/>
      <c r="F154" s="59"/>
      <c r="G154" s="59"/>
      <c r="H154" s="60"/>
      <c r="I154" s="68"/>
      <c r="J154" s="25"/>
      <c r="L154" s="126" t="str">
        <f>IF(F154="","",INDEX(Rotas!H:H,MATCH(F154,Rotas!M:M,0),1))</f>
        <v/>
      </c>
    </row>
    <row r="155" spans="2:12" ht="20.100000000000001" customHeight="1" x14ac:dyDescent="0.2">
      <c r="B155" s="57">
        <v>150</v>
      </c>
      <c r="C155" s="39"/>
      <c r="D155" s="30"/>
      <c r="E155" s="30"/>
      <c r="F155" s="59"/>
      <c r="G155" s="59"/>
      <c r="H155" s="60"/>
      <c r="I155" s="68"/>
      <c r="J155" s="25"/>
      <c r="L155" s="126" t="str">
        <f>IF(F155="","",INDEX(Rotas!H:H,MATCH(F155,Rotas!M:M,0),1))</f>
        <v/>
      </c>
    </row>
    <row r="156" spans="2:12" ht="20.100000000000001" customHeight="1" x14ac:dyDescent="0.2">
      <c r="B156" s="57">
        <v>151</v>
      </c>
      <c r="C156" s="39"/>
      <c r="D156" s="30"/>
      <c r="E156" s="30"/>
      <c r="F156" s="59"/>
      <c r="G156" s="59"/>
      <c r="H156" s="60"/>
      <c r="I156" s="68"/>
      <c r="J156" s="25"/>
      <c r="L156" s="126" t="str">
        <f>IF(F156="","",INDEX(Rotas!H:H,MATCH(F156,Rotas!M:M,0),1))</f>
        <v/>
      </c>
    </row>
    <row r="157" spans="2:12" ht="20.100000000000001" customHeight="1" x14ac:dyDescent="0.2">
      <c r="B157" s="57">
        <v>152</v>
      </c>
      <c r="C157" s="39"/>
      <c r="D157" s="30"/>
      <c r="E157" s="30"/>
      <c r="F157" s="59"/>
      <c r="G157" s="59"/>
      <c r="H157" s="60"/>
      <c r="I157" s="68"/>
      <c r="J157" s="25"/>
      <c r="L157" s="126" t="str">
        <f>IF(F157="","",INDEX(Rotas!H:H,MATCH(F157,Rotas!M:M,0),1))</f>
        <v/>
      </c>
    </row>
    <row r="158" spans="2:12" ht="20.100000000000001" customHeight="1" x14ac:dyDescent="0.2">
      <c r="B158" s="57">
        <v>153</v>
      </c>
      <c r="C158" s="39"/>
      <c r="D158" s="30"/>
      <c r="E158" s="30"/>
      <c r="F158" s="59"/>
      <c r="G158" s="59"/>
      <c r="H158" s="60"/>
      <c r="I158" s="68"/>
      <c r="J158" s="25"/>
      <c r="L158" s="126" t="str">
        <f>IF(F158="","",INDEX(Rotas!H:H,MATCH(F158,Rotas!M:M,0),1))</f>
        <v/>
      </c>
    </row>
    <row r="159" spans="2:12" ht="20.100000000000001" customHeight="1" x14ac:dyDescent="0.2">
      <c r="B159" s="57">
        <v>154</v>
      </c>
      <c r="C159" s="39"/>
      <c r="D159" s="30"/>
      <c r="E159" s="30"/>
      <c r="F159" s="59"/>
      <c r="G159" s="59"/>
      <c r="H159" s="60"/>
      <c r="I159" s="68"/>
      <c r="J159" s="25"/>
      <c r="L159" s="126" t="str">
        <f>IF(F159="","",INDEX(Rotas!H:H,MATCH(F159,Rotas!M:M,0),1))</f>
        <v/>
      </c>
    </row>
    <row r="160" spans="2:12" ht="20.100000000000001" customHeight="1" x14ac:dyDescent="0.2">
      <c r="B160" s="57">
        <v>155</v>
      </c>
      <c r="C160" s="39"/>
      <c r="D160" s="30"/>
      <c r="E160" s="30"/>
      <c r="F160" s="59"/>
      <c r="G160" s="59"/>
      <c r="H160" s="60"/>
      <c r="I160" s="68"/>
      <c r="J160" s="25"/>
      <c r="L160" s="126" t="str">
        <f>IF(F160="","",INDEX(Rotas!H:H,MATCH(F160,Rotas!M:M,0),1))</f>
        <v/>
      </c>
    </row>
    <row r="161" spans="2:12" ht="20.100000000000001" customHeight="1" x14ac:dyDescent="0.2">
      <c r="B161" s="57">
        <v>156</v>
      </c>
      <c r="C161" s="39"/>
      <c r="D161" s="30"/>
      <c r="E161" s="30"/>
      <c r="F161" s="59"/>
      <c r="G161" s="59"/>
      <c r="H161" s="60"/>
      <c r="I161" s="68"/>
      <c r="J161" s="25"/>
      <c r="L161" s="126" t="str">
        <f>IF(F161="","",INDEX(Rotas!H:H,MATCH(F161,Rotas!M:M,0),1))</f>
        <v/>
      </c>
    </row>
    <row r="162" spans="2:12" ht="20.100000000000001" customHeight="1" x14ac:dyDescent="0.2">
      <c r="B162" s="57">
        <v>157</v>
      </c>
      <c r="C162" s="39"/>
      <c r="D162" s="30"/>
      <c r="E162" s="30"/>
      <c r="F162" s="59"/>
      <c r="G162" s="59"/>
      <c r="H162" s="60"/>
      <c r="I162" s="68"/>
      <c r="J162" s="25"/>
      <c r="L162" s="126" t="str">
        <f>IF(F162="","",INDEX(Rotas!H:H,MATCH(F162,Rotas!M:M,0),1))</f>
        <v/>
      </c>
    </row>
    <row r="163" spans="2:12" ht="20.100000000000001" customHeight="1" x14ac:dyDescent="0.2">
      <c r="B163" s="57">
        <v>158</v>
      </c>
      <c r="C163" s="39"/>
      <c r="D163" s="30"/>
      <c r="E163" s="30"/>
      <c r="F163" s="59"/>
      <c r="G163" s="59"/>
      <c r="H163" s="60"/>
      <c r="I163" s="68"/>
      <c r="J163" s="25"/>
      <c r="L163" s="126" t="str">
        <f>IF(F163="","",INDEX(Rotas!H:H,MATCH(F163,Rotas!M:M,0),1))</f>
        <v/>
      </c>
    </row>
    <row r="164" spans="2:12" ht="20.100000000000001" customHeight="1" x14ac:dyDescent="0.2">
      <c r="B164" s="57">
        <v>159</v>
      </c>
      <c r="C164" s="39"/>
      <c r="D164" s="30"/>
      <c r="E164" s="30"/>
      <c r="F164" s="59"/>
      <c r="G164" s="59"/>
      <c r="H164" s="60"/>
      <c r="I164" s="68"/>
      <c r="J164" s="25"/>
      <c r="L164" s="126" t="str">
        <f>IF(F164="","",INDEX(Rotas!H:H,MATCH(F164,Rotas!M:M,0),1))</f>
        <v/>
      </c>
    </row>
    <row r="165" spans="2:12" ht="20.100000000000001" customHeight="1" x14ac:dyDescent="0.2">
      <c r="B165" s="57">
        <v>160</v>
      </c>
      <c r="C165" s="39"/>
      <c r="D165" s="30"/>
      <c r="E165" s="30"/>
      <c r="F165" s="59"/>
      <c r="G165" s="59"/>
      <c r="H165" s="60"/>
      <c r="I165" s="68"/>
      <c r="J165" s="25"/>
      <c r="L165" s="126" t="str">
        <f>IF(F165="","",INDEX(Rotas!H:H,MATCH(F165,Rotas!M:M,0),1))</f>
        <v/>
      </c>
    </row>
    <row r="166" spans="2:12" ht="20.100000000000001" customHeight="1" x14ac:dyDescent="0.2">
      <c r="B166" s="57">
        <v>161</v>
      </c>
      <c r="C166" s="39"/>
      <c r="D166" s="30"/>
      <c r="E166" s="30"/>
      <c r="F166" s="59"/>
      <c r="G166" s="59"/>
      <c r="H166" s="60"/>
      <c r="I166" s="68"/>
      <c r="J166" s="25"/>
      <c r="L166" s="126" t="str">
        <f>IF(F166="","",INDEX(Rotas!H:H,MATCH(F166,Rotas!M:M,0),1))</f>
        <v/>
      </c>
    </row>
    <row r="167" spans="2:12" ht="20.100000000000001" customHeight="1" x14ac:dyDescent="0.2">
      <c r="B167" s="57">
        <v>162</v>
      </c>
      <c r="C167" s="39"/>
      <c r="D167" s="30"/>
      <c r="E167" s="30"/>
      <c r="F167" s="59"/>
      <c r="G167" s="59"/>
      <c r="H167" s="60"/>
      <c r="I167" s="68"/>
      <c r="J167" s="25"/>
      <c r="L167" s="126" t="str">
        <f>IF(F167="","",INDEX(Rotas!H:H,MATCH(F167,Rotas!M:M,0),1))</f>
        <v/>
      </c>
    </row>
    <row r="168" spans="2:12" ht="20.100000000000001" customHeight="1" x14ac:dyDescent="0.2">
      <c r="B168" s="57">
        <v>163</v>
      </c>
      <c r="C168" s="39"/>
      <c r="D168" s="30"/>
      <c r="E168" s="30"/>
      <c r="F168" s="59"/>
      <c r="G168" s="59"/>
      <c r="H168" s="60"/>
      <c r="I168" s="68"/>
      <c r="J168" s="25"/>
      <c r="L168" s="126" t="str">
        <f>IF(F168="","",INDEX(Rotas!H:H,MATCH(F168,Rotas!M:M,0),1))</f>
        <v/>
      </c>
    </row>
    <row r="169" spans="2:12" ht="20.100000000000001" customHeight="1" x14ac:dyDescent="0.2">
      <c r="B169" s="57">
        <v>164</v>
      </c>
      <c r="C169" s="39"/>
      <c r="D169" s="30"/>
      <c r="E169" s="30"/>
      <c r="F169" s="59"/>
      <c r="G169" s="59"/>
      <c r="H169" s="60"/>
      <c r="I169" s="68"/>
      <c r="J169" s="25"/>
      <c r="L169" s="126" t="str">
        <f>IF(F169="","",INDEX(Rotas!H:H,MATCH(F169,Rotas!M:M,0),1))</f>
        <v/>
      </c>
    </row>
    <row r="170" spans="2:12" ht="20.100000000000001" customHeight="1" x14ac:dyDescent="0.2">
      <c r="B170" s="57">
        <v>165</v>
      </c>
      <c r="C170" s="39"/>
      <c r="D170" s="30"/>
      <c r="E170" s="30"/>
      <c r="F170" s="59"/>
      <c r="G170" s="59"/>
      <c r="H170" s="60"/>
      <c r="I170" s="68"/>
      <c r="J170" s="25"/>
      <c r="L170" s="126" t="str">
        <f>IF(F170="","",INDEX(Rotas!H:H,MATCH(F170,Rotas!M:M,0),1))</f>
        <v/>
      </c>
    </row>
    <row r="171" spans="2:12" ht="20.100000000000001" customHeight="1" x14ac:dyDescent="0.2">
      <c r="B171" s="57">
        <v>166</v>
      </c>
      <c r="C171" s="39"/>
      <c r="D171" s="30"/>
      <c r="E171" s="30"/>
      <c r="F171" s="59"/>
      <c r="G171" s="59"/>
      <c r="H171" s="60"/>
      <c r="I171" s="68"/>
      <c r="J171" s="25"/>
      <c r="L171" s="126" t="str">
        <f>IF(F171="","",INDEX(Rotas!H:H,MATCH(F171,Rotas!M:M,0),1))</f>
        <v/>
      </c>
    </row>
    <row r="172" spans="2:12" ht="20.100000000000001" customHeight="1" x14ac:dyDescent="0.2">
      <c r="B172" s="57">
        <v>167</v>
      </c>
      <c r="C172" s="39"/>
      <c r="D172" s="30"/>
      <c r="E172" s="30"/>
      <c r="F172" s="59"/>
      <c r="G172" s="59"/>
      <c r="H172" s="60"/>
      <c r="I172" s="68"/>
      <c r="J172" s="25"/>
      <c r="L172" s="126" t="str">
        <f>IF(F172="","",INDEX(Rotas!H:H,MATCH(F172,Rotas!M:M,0),1))</f>
        <v/>
      </c>
    </row>
    <row r="173" spans="2:12" ht="20.100000000000001" customHeight="1" x14ac:dyDescent="0.2">
      <c r="B173" s="57">
        <v>168</v>
      </c>
      <c r="C173" s="39"/>
      <c r="D173" s="30"/>
      <c r="E173" s="30"/>
      <c r="F173" s="59"/>
      <c r="G173" s="59"/>
      <c r="H173" s="60"/>
      <c r="I173" s="68"/>
      <c r="J173" s="25"/>
      <c r="L173" s="126" t="str">
        <f>IF(F173="","",INDEX(Rotas!H:H,MATCH(F173,Rotas!M:M,0),1))</f>
        <v/>
      </c>
    </row>
    <row r="174" spans="2:12" ht="20.100000000000001" customHeight="1" x14ac:dyDescent="0.2">
      <c r="B174" s="57">
        <v>169</v>
      </c>
      <c r="C174" s="39"/>
      <c r="D174" s="30"/>
      <c r="E174" s="30"/>
      <c r="F174" s="59"/>
      <c r="G174" s="59"/>
      <c r="H174" s="60"/>
      <c r="I174" s="68"/>
      <c r="J174" s="25"/>
      <c r="L174" s="126" t="str">
        <f>IF(F174="","",INDEX(Rotas!H:H,MATCH(F174,Rotas!M:M,0),1))</f>
        <v/>
      </c>
    </row>
    <row r="175" spans="2:12" ht="20.100000000000001" customHeight="1" x14ac:dyDescent="0.2">
      <c r="B175" s="57">
        <v>170</v>
      </c>
      <c r="C175" s="39"/>
      <c r="D175" s="30"/>
      <c r="E175" s="30"/>
      <c r="F175" s="59"/>
      <c r="G175" s="59"/>
      <c r="H175" s="60"/>
      <c r="I175" s="68"/>
      <c r="J175" s="25"/>
      <c r="L175" s="126" t="str">
        <f>IF(F175="","",INDEX(Rotas!H:H,MATCH(F175,Rotas!M:M,0),1))</f>
        <v/>
      </c>
    </row>
    <row r="176" spans="2:12" ht="20.100000000000001" customHeight="1" x14ac:dyDescent="0.2">
      <c r="B176" s="57">
        <v>171</v>
      </c>
      <c r="C176" s="39"/>
      <c r="D176" s="30"/>
      <c r="E176" s="30"/>
      <c r="F176" s="59"/>
      <c r="G176" s="59"/>
      <c r="H176" s="60"/>
      <c r="I176" s="68"/>
      <c r="J176" s="25"/>
      <c r="L176" s="126" t="str">
        <f>IF(F176="","",INDEX(Rotas!H:H,MATCH(F176,Rotas!M:M,0),1))</f>
        <v/>
      </c>
    </row>
    <row r="177" spans="2:12" ht="20.100000000000001" customHeight="1" x14ac:dyDescent="0.2">
      <c r="B177" s="57">
        <v>172</v>
      </c>
      <c r="C177" s="39"/>
      <c r="D177" s="30"/>
      <c r="E177" s="30"/>
      <c r="F177" s="59"/>
      <c r="G177" s="59"/>
      <c r="H177" s="60"/>
      <c r="I177" s="68"/>
      <c r="J177" s="25"/>
      <c r="L177" s="126" t="str">
        <f>IF(F177="","",INDEX(Rotas!H:H,MATCH(F177,Rotas!M:M,0),1))</f>
        <v/>
      </c>
    </row>
    <row r="178" spans="2:12" ht="20.100000000000001" customHeight="1" x14ac:dyDescent="0.2">
      <c r="B178" s="57">
        <v>173</v>
      </c>
      <c r="C178" s="39"/>
      <c r="D178" s="30"/>
      <c r="E178" s="30"/>
      <c r="F178" s="59"/>
      <c r="G178" s="59"/>
      <c r="H178" s="60"/>
      <c r="I178" s="68"/>
      <c r="J178" s="25"/>
      <c r="L178" s="126" t="str">
        <f>IF(F178="","",INDEX(Rotas!H:H,MATCH(F178,Rotas!M:M,0),1))</f>
        <v/>
      </c>
    </row>
    <row r="179" spans="2:12" ht="20.100000000000001" customHeight="1" x14ac:dyDescent="0.2">
      <c r="B179" s="57">
        <v>174</v>
      </c>
      <c r="C179" s="39"/>
      <c r="D179" s="30"/>
      <c r="E179" s="30"/>
      <c r="F179" s="59"/>
      <c r="G179" s="59"/>
      <c r="H179" s="60"/>
      <c r="I179" s="68"/>
      <c r="J179" s="25"/>
      <c r="L179" s="126" t="str">
        <f>IF(F179="","",INDEX(Rotas!H:H,MATCH(F179,Rotas!M:M,0),1))</f>
        <v/>
      </c>
    </row>
    <row r="180" spans="2:12" ht="20.100000000000001" customHeight="1" x14ac:dyDescent="0.2">
      <c r="B180" s="57">
        <v>175</v>
      </c>
      <c r="C180" s="39"/>
      <c r="D180" s="30"/>
      <c r="E180" s="30"/>
      <c r="F180" s="59"/>
      <c r="G180" s="59"/>
      <c r="H180" s="60"/>
      <c r="I180" s="68"/>
      <c r="J180" s="25"/>
      <c r="L180" s="126" t="str">
        <f>IF(F180="","",INDEX(Rotas!H:H,MATCH(F180,Rotas!M:M,0),1))</f>
        <v/>
      </c>
    </row>
    <row r="181" spans="2:12" ht="20.100000000000001" customHeight="1" x14ac:dyDescent="0.2">
      <c r="B181" s="57">
        <v>176</v>
      </c>
      <c r="C181" s="39"/>
      <c r="D181" s="30"/>
      <c r="E181" s="30"/>
      <c r="F181" s="59"/>
      <c r="G181" s="59"/>
      <c r="H181" s="60"/>
      <c r="I181" s="68"/>
      <c r="J181" s="25"/>
      <c r="L181" s="126" t="str">
        <f>IF(F181="","",INDEX(Rotas!H:H,MATCH(F181,Rotas!M:M,0),1))</f>
        <v/>
      </c>
    </row>
    <row r="182" spans="2:12" ht="20.100000000000001" customHeight="1" x14ac:dyDescent="0.2">
      <c r="B182" s="57">
        <v>177</v>
      </c>
      <c r="C182" s="39"/>
      <c r="D182" s="30"/>
      <c r="E182" s="30"/>
      <c r="F182" s="59"/>
      <c r="G182" s="59"/>
      <c r="H182" s="60"/>
      <c r="I182" s="68"/>
      <c r="J182" s="25"/>
      <c r="L182" s="126" t="str">
        <f>IF(F182="","",INDEX(Rotas!H:H,MATCH(F182,Rotas!M:M,0),1))</f>
        <v/>
      </c>
    </row>
    <row r="183" spans="2:12" ht="20.100000000000001" customHeight="1" x14ac:dyDescent="0.2">
      <c r="B183" s="57">
        <v>178</v>
      </c>
      <c r="C183" s="39"/>
      <c r="D183" s="30"/>
      <c r="E183" s="30"/>
      <c r="F183" s="59"/>
      <c r="G183" s="59"/>
      <c r="H183" s="60"/>
      <c r="I183" s="68"/>
      <c r="J183" s="25"/>
      <c r="L183" s="126" t="str">
        <f>IF(F183="","",INDEX(Rotas!H:H,MATCH(F183,Rotas!M:M,0),1))</f>
        <v/>
      </c>
    </row>
    <row r="184" spans="2:12" ht="20.100000000000001" customHeight="1" x14ac:dyDescent="0.2">
      <c r="B184" s="57">
        <v>179</v>
      </c>
      <c r="C184" s="39"/>
      <c r="D184" s="30"/>
      <c r="E184" s="30"/>
      <c r="F184" s="59"/>
      <c r="G184" s="59"/>
      <c r="H184" s="60"/>
      <c r="I184" s="68"/>
      <c r="J184" s="25"/>
      <c r="L184" s="126" t="str">
        <f>IF(F184="","",INDEX(Rotas!H:H,MATCH(F184,Rotas!M:M,0),1))</f>
        <v/>
      </c>
    </row>
    <row r="185" spans="2:12" ht="20.100000000000001" customHeight="1" x14ac:dyDescent="0.2">
      <c r="B185" s="57">
        <v>180</v>
      </c>
      <c r="C185" s="39"/>
      <c r="D185" s="30"/>
      <c r="E185" s="30"/>
      <c r="F185" s="59"/>
      <c r="G185" s="59"/>
      <c r="H185" s="60"/>
      <c r="I185" s="68"/>
      <c r="J185" s="25"/>
      <c r="L185" s="126" t="str">
        <f>IF(F185="","",INDEX(Rotas!H:H,MATCH(F185,Rotas!M:M,0),1))</f>
        <v/>
      </c>
    </row>
    <row r="186" spans="2:12" ht="20.100000000000001" customHeight="1" x14ac:dyDescent="0.2">
      <c r="B186" s="57">
        <v>181</v>
      </c>
      <c r="C186" s="39"/>
      <c r="D186" s="30"/>
      <c r="E186" s="30"/>
      <c r="F186" s="59"/>
      <c r="G186" s="59"/>
      <c r="H186" s="60"/>
      <c r="I186" s="68"/>
      <c r="J186" s="25"/>
      <c r="L186" s="126" t="str">
        <f>IF(F186="","",INDEX(Rotas!H:H,MATCH(F186,Rotas!M:M,0),1))</f>
        <v/>
      </c>
    </row>
    <row r="187" spans="2:12" ht="20.100000000000001" customHeight="1" x14ac:dyDescent="0.2">
      <c r="B187" s="57">
        <v>182</v>
      </c>
      <c r="C187" s="39"/>
      <c r="D187" s="30"/>
      <c r="E187" s="30"/>
      <c r="F187" s="59"/>
      <c r="G187" s="59"/>
      <c r="H187" s="60"/>
      <c r="I187" s="68"/>
      <c r="J187" s="25"/>
      <c r="L187" s="126" t="str">
        <f>IF(F187="","",INDEX(Rotas!H:H,MATCH(F187,Rotas!M:M,0),1))</f>
        <v/>
      </c>
    </row>
    <row r="188" spans="2:12" ht="20.100000000000001" customHeight="1" x14ac:dyDescent="0.2">
      <c r="B188" s="57">
        <v>183</v>
      </c>
      <c r="C188" s="39"/>
      <c r="D188" s="30"/>
      <c r="E188" s="30"/>
      <c r="F188" s="59"/>
      <c r="G188" s="59"/>
      <c r="H188" s="60"/>
      <c r="I188" s="68"/>
      <c r="J188" s="25"/>
      <c r="L188" s="126" t="str">
        <f>IF(F188="","",INDEX(Rotas!H:H,MATCH(F188,Rotas!M:M,0),1))</f>
        <v/>
      </c>
    </row>
    <row r="189" spans="2:12" ht="20.100000000000001" customHeight="1" x14ac:dyDescent="0.2">
      <c r="B189" s="57">
        <v>184</v>
      </c>
      <c r="C189" s="39"/>
      <c r="D189" s="30"/>
      <c r="E189" s="30"/>
      <c r="F189" s="59"/>
      <c r="G189" s="59"/>
      <c r="H189" s="60"/>
      <c r="I189" s="68"/>
      <c r="J189" s="25"/>
      <c r="L189" s="126" t="str">
        <f>IF(F189="","",INDEX(Rotas!H:H,MATCH(F189,Rotas!M:M,0),1))</f>
        <v/>
      </c>
    </row>
    <row r="190" spans="2:12" ht="20.100000000000001" customHeight="1" x14ac:dyDescent="0.2">
      <c r="B190" s="57">
        <v>185</v>
      </c>
      <c r="C190" s="39"/>
      <c r="D190" s="30"/>
      <c r="E190" s="30"/>
      <c r="F190" s="59"/>
      <c r="G190" s="59"/>
      <c r="H190" s="60"/>
      <c r="I190" s="68"/>
      <c r="J190" s="25"/>
      <c r="L190" s="126" t="str">
        <f>IF(F190="","",INDEX(Rotas!H:H,MATCH(F190,Rotas!M:M,0),1))</f>
        <v/>
      </c>
    </row>
    <row r="191" spans="2:12" ht="20.100000000000001" customHeight="1" x14ac:dyDescent="0.2">
      <c r="B191" s="57">
        <v>186</v>
      </c>
      <c r="C191" s="39"/>
      <c r="D191" s="30"/>
      <c r="E191" s="30"/>
      <c r="F191" s="59"/>
      <c r="G191" s="59"/>
      <c r="H191" s="60"/>
      <c r="I191" s="68"/>
      <c r="J191" s="25"/>
      <c r="L191" s="126" t="str">
        <f>IF(F191="","",INDEX(Rotas!H:H,MATCH(F191,Rotas!M:M,0),1))</f>
        <v/>
      </c>
    </row>
    <row r="192" spans="2:12" ht="20.100000000000001" customHeight="1" x14ac:dyDescent="0.2">
      <c r="B192" s="57">
        <v>187</v>
      </c>
      <c r="C192" s="39"/>
      <c r="D192" s="30"/>
      <c r="E192" s="30"/>
      <c r="F192" s="59"/>
      <c r="G192" s="59"/>
      <c r="H192" s="60"/>
      <c r="I192" s="68"/>
      <c r="J192" s="25"/>
      <c r="L192" s="126" t="str">
        <f>IF(F192="","",INDEX(Rotas!H:H,MATCH(F192,Rotas!M:M,0),1))</f>
        <v/>
      </c>
    </row>
    <row r="193" spans="2:12" ht="20.100000000000001" customHeight="1" x14ac:dyDescent="0.2">
      <c r="B193" s="57">
        <v>188</v>
      </c>
      <c r="C193" s="39"/>
      <c r="D193" s="30"/>
      <c r="E193" s="30"/>
      <c r="F193" s="59"/>
      <c r="G193" s="59"/>
      <c r="H193" s="60"/>
      <c r="I193" s="68"/>
      <c r="J193" s="25"/>
      <c r="L193" s="126" t="str">
        <f>IF(F193="","",INDEX(Rotas!H:H,MATCH(F193,Rotas!M:M,0),1))</f>
        <v/>
      </c>
    </row>
    <row r="194" spans="2:12" ht="20.100000000000001" customHeight="1" x14ac:dyDescent="0.2">
      <c r="B194" s="57">
        <v>189</v>
      </c>
      <c r="C194" s="39"/>
      <c r="D194" s="30"/>
      <c r="E194" s="30"/>
      <c r="F194" s="59"/>
      <c r="G194" s="59"/>
      <c r="H194" s="60"/>
      <c r="I194" s="68"/>
      <c r="J194" s="25"/>
      <c r="L194" s="126" t="str">
        <f>IF(F194="","",INDEX(Rotas!H:H,MATCH(F194,Rotas!M:M,0),1))</f>
        <v/>
      </c>
    </row>
    <row r="195" spans="2:12" ht="20.100000000000001" customHeight="1" x14ac:dyDescent="0.2">
      <c r="B195" s="57">
        <v>190</v>
      </c>
      <c r="C195" s="39"/>
      <c r="D195" s="30"/>
      <c r="E195" s="30"/>
      <c r="F195" s="59"/>
      <c r="G195" s="59"/>
      <c r="H195" s="60"/>
      <c r="I195" s="68"/>
      <c r="J195" s="25"/>
      <c r="L195" s="126" t="str">
        <f>IF(F195="","",INDEX(Rotas!H:H,MATCH(F195,Rotas!M:M,0),1))</f>
        <v/>
      </c>
    </row>
    <row r="196" spans="2:12" ht="20.100000000000001" customHeight="1" x14ac:dyDescent="0.2">
      <c r="B196" s="57">
        <v>191</v>
      </c>
      <c r="C196" s="39"/>
      <c r="D196" s="30"/>
      <c r="E196" s="30"/>
      <c r="F196" s="59"/>
      <c r="G196" s="59"/>
      <c r="H196" s="60"/>
      <c r="I196" s="68"/>
      <c r="J196" s="25"/>
      <c r="L196" s="126" t="str">
        <f>IF(F196="","",INDEX(Rotas!H:H,MATCH(F196,Rotas!M:M,0),1))</f>
        <v/>
      </c>
    </row>
    <row r="197" spans="2:12" ht="20.100000000000001" customHeight="1" x14ac:dyDescent="0.2">
      <c r="B197" s="57">
        <v>192</v>
      </c>
      <c r="C197" s="39"/>
      <c r="D197" s="30"/>
      <c r="E197" s="30"/>
      <c r="F197" s="59"/>
      <c r="G197" s="59"/>
      <c r="H197" s="60"/>
      <c r="I197" s="68"/>
      <c r="J197" s="25"/>
      <c r="L197" s="126" t="str">
        <f>IF(F197="","",INDEX(Rotas!H:H,MATCH(F197,Rotas!M:M,0),1))</f>
        <v/>
      </c>
    </row>
    <row r="198" spans="2:12" ht="20.100000000000001" customHeight="1" x14ac:dyDescent="0.2">
      <c r="B198" s="57">
        <v>193</v>
      </c>
      <c r="C198" s="39"/>
      <c r="D198" s="30"/>
      <c r="E198" s="30"/>
      <c r="F198" s="59"/>
      <c r="G198" s="59"/>
      <c r="H198" s="60"/>
      <c r="I198" s="68"/>
      <c r="J198" s="25"/>
      <c r="L198" s="126" t="str">
        <f>IF(F198="","",INDEX(Rotas!H:H,MATCH(F198,Rotas!M:M,0),1))</f>
        <v/>
      </c>
    </row>
    <row r="199" spans="2:12" ht="20.100000000000001" customHeight="1" x14ac:dyDescent="0.2">
      <c r="B199" s="57">
        <v>194</v>
      </c>
      <c r="C199" s="39"/>
      <c r="D199" s="30"/>
      <c r="E199" s="30"/>
      <c r="F199" s="59"/>
      <c r="G199" s="59"/>
      <c r="H199" s="60"/>
      <c r="I199" s="68"/>
      <c r="J199" s="25"/>
      <c r="L199" s="126" t="str">
        <f>IF(F199="","",INDEX(Rotas!H:H,MATCH(F199,Rotas!M:M,0),1))</f>
        <v/>
      </c>
    </row>
    <row r="200" spans="2:12" ht="20.100000000000001" customHeight="1" x14ac:dyDescent="0.2">
      <c r="B200" s="57">
        <v>195</v>
      </c>
      <c r="C200" s="39"/>
      <c r="D200" s="30"/>
      <c r="E200" s="30"/>
      <c r="F200" s="59"/>
      <c r="G200" s="59"/>
      <c r="H200" s="60"/>
      <c r="I200" s="68"/>
      <c r="J200" s="25"/>
      <c r="L200" s="126" t="str">
        <f>IF(F200="","",INDEX(Rotas!H:H,MATCH(F200,Rotas!M:M,0),1))</f>
        <v/>
      </c>
    </row>
    <row r="201" spans="2:12" ht="20.100000000000001" customHeight="1" x14ac:dyDescent="0.2">
      <c r="B201" s="57">
        <v>196</v>
      </c>
      <c r="C201" s="39"/>
      <c r="D201" s="30"/>
      <c r="E201" s="30"/>
      <c r="F201" s="59"/>
      <c r="G201" s="59"/>
      <c r="H201" s="60"/>
      <c r="I201" s="68"/>
      <c r="J201" s="25"/>
      <c r="L201" s="126" t="str">
        <f>IF(F201="","",INDEX(Rotas!H:H,MATCH(F201,Rotas!M:M,0),1))</f>
        <v/>
      </c>
    </row>
    <row r="202" spans="2:12" ht="20.100000000000001" customHeight="1" x14ac:dyDescent="0.2">
      <c r="B202" s="57">
        <v>197</v>
      </c>
      <c r="C202" s="39"/>
      <c r="D202" s="30"/>
      <c r="E202" s="30"/>
      <c r="F202" s="59"/>
      <c r="G202" s="59"/>
      <c r="H202" s="60"/>
      <c r="I202" s="68"/>
      <c r="J202" s="25"/>
      <c r="L202" s="126" t="str">
        <f>IF(F202="","",INDEX(Rotas!H:H,MATCH(F202,Rotas!M:M,0),1))</f>
        <v/>
      </c>
    </row>
    <row r="203" spans="2:12" ht="20.100000000000001" customHeight="1" x14ac:dyDescent="0.2">
      <c r="B203" s="57">
        <v>198</v>
      </c>
      <c r="C203" s="39"/>
      <c r="D203" s="30"/>
      <c r="E203" s="30"/>
      <c r="F203" s="59"/>
      <c r="G203" s="59"/>
      <c r="H203" s="60"/>
      <c r="I203" s="68"/>
      <c r="J203" s="25"/>
      <c r="L203" s="126" t="str">
        <f>IF(F203="","",INDEX(Rotas!H:H,MATCH(F203,Rotas!M:M,0),1))</f>
        <v/>
      </c>
    </row>
    <row r="204" spans="2:12" ht="20.100000000000001" customHeight="1" x14ac:dyDescent="0.2">
      <c r="B204" s="57">
        <v>199</v>
      </c>
      <c r="C204" s="39"/>
      <c r="D204" s="30"/>
      <c r="E204" s="30"/>
      <c r="F204" s="59"/>
      <c r="G204" s="59"/>
      <c r="H204" s="60"/>
      <c r="I204" s="68"/>
      <c r="J204" s="25"/>
      <c r="L204" s="126" t="str">
        <f>IF(F204="","",INDEX(Rotas!H:H,MATCH(F204,Rotas!M:M,0),1))</f>
        <v/>
      </c>
    </row>
    <row r="205" spans="2:12" ht="20.100000000000001" customHeight="1" x14ac:dyDescent="0.2">
      <c r="B205" s="57">
        <v>200</v>
      </c>
      <c r="C205" s="39"/>
      <c r="D205" s="30"/>
      <c r="E205" s="30"/>
      <c r="F205" s="59"/>
      <c r="G205" s="59"/>
      <c r="H205" s="60"/>
      <c r="I205" s="68"/>
      <c r="J205" s="25"/>
      <c r="L205" s="126" t="str">
        <f>IF(F205="","",INDEX(Rotas!H:H,MATCH(F205,Rotas!M:M,0),1))</f>
        <v/>
      </c>
    </row>
    <row r="206" spans="2:12" ht="20.100000000000001" customHeight="1" x14ac:dyDescent="0.2">
      <c r="B206" s="57">
        <v>201</v>
      </c>
      <c r="C206" s="39"/>
      <c r="D206" s="30"/>
      <c r="E206" s="30"/>
      <c r="F206" s="59"/>
      <c r="G206" s="59"/>
      <c r="H206" s="60"/>
      <c r="I206" s="68"/>
      <c r="J206" s="25"/>
      <c r="L206" s="126" t="str">
        <f>IF(F206="","",INDEX(Rotas!H:H,MATCH(F206,Rotas!M:M,0),1))</f>
        <v/>
      </c>
    </row>
    <row r="207" spans="2:12" ht="20.100000000000001" customHeight="1" x14ac:dyDescent="0.2">
      <c r="B207" s="57">
        <v>202</v>
      </c>
      <c r="C207" s="39"/>
      <c r="D207" s="30"/>
      <c r="E207" s="30"/>
      <c r="F207" s="59"/>
      <c r="G207" s="59"/>
      <c r="H207" s="60"/>
      <c r="I207" s="68"/>
      <c r="J207" s="25"/>
      <c r="L207" s="126" t="str">
        <f>IF(F207="","",INDEX(Rotas!H:H,MATCH(F207,Rotas!M:M,0),1))</f>
        <v/>
      </c>
    </row>
    <row r="208" spans="2:12" ht="20.100000000000001" customHeight="1" x14ac:dyDescent="0.2">
      <c r="B208" s="57">
        <v>203</v>
      </c>
      <c r="C208" s="39"/>
      <c r="D208" s="30"/>
      <c r="E208" s="30"/>
      <c r="F208" s="59"/>
      <c r="G208" s="59"/>
      <c r="H208" s="60"/>
      <c r="I208" s="68"/>
      <c r="J208" s="25"/>
      <c r="L208" s="126" t="str">
        <f>IF(F208="","",INDEX(Rotas!H:H,MATCH(F208,Rotas!M:M,0),1))</f>
        <v/>
      </c>
    </row>
    <row r="209" spans="2:12" ht="20.100000000000001" customHeight="1" x14ac:dyDescent="0.2">
      <c r="B209" s="57">
        <v>204</v>
      </c>
      <c r="C209" s="39"/>
      <c r="D209" s="30"/>
      <c r="E209" s="30"/>
      <c r="F209" s="59"/>
      <c r="G209" s="59"/>
      <c r="H209" s="60"/>
      <c r="I209" s="68"/>
      <c r="J209" s="25"/>
      <c r="L209" s="126" t="str">
        <f>IF(F209="","",INDEX(Rotas!H:H,MATCH(F209,Rotas!M:M,0),1))</f>
        <v/>
      </c>
    </row>
    <row r="210" spans="2:12" ht="20.100000000000001" customHeight="1" x14ac:dyDescent="0.2">
      <c r="B210" s="57">
        <v>205</v>
      </c>
      <c r="C210" s="39"/>
      <c r="D210" s="30"/>
      <c r="E210" s="30"/>
      <c r="F210" s="59"/>
      <c r="G210" s="59"/>
      <c r="H210" s="60"/>
      <c r="I210" s="68"/>
      <c r="J210" s="25"/>
      <c r="L210" s="126" t="str">
        <f>IF(F210="","",INDEX(Rotas!H:H,MATCH(F210,Rotas!M:M,0),1))</f>
        <v/>
      </c>
    </row>
    <row r="211" spans="2:12" ht="20.100000000000001" customHeight="1" x14ac:dyDescent="0.2">
      <c r="B211" s="57">
        <v>206</v>
      </c>
      <c r="C211" s="39"/>
      <c r="D211" s="30"/>
      <c r="E211" s="30"/>
      <c r="F211" s="59"/>
      <c r="G211" s="59"/>
      <c r="H211" s="60"/>
      <c r="I211" s="68"/>
      <c r="J211" s="25"/>
      <c r="L211" s="126" t="str">
        <f>IF(F211="","",INDEX(Rotas!H:H,MATCH(F211,Rotas!M:M,0),1))</f>
        <v/>
      </c>
    </row>
    <row r="212" spans="2:12" ht="20.100000000000001" customHeight="1" x14ac:dyDescent="0.2">
      <c r="B212" s="57">
        <v>207</v>
      </c>
      <c r="C212" s="39"/>
      <c r="D212" s="30"/>
      <c r="E212" s="30"/>
      <c r="F212" s="59"/>
      <c r="G212" s="59"/>
      <c r="H212" s="60"/>
      <c r="I212" s="68"/>
      <c r="J212" s="25"/>
      <c r="L212" s="126" t="str">
        <f>IF(F212="","",INDEX(Rotas!H:H,MATCH(F212,Rotas!M:M,0),1))</f>
        <v/>
      </c>
    </row>
    <row r="213" spans="2:12" ht="20.100000000000001" customHeight="1" x14ac:dyDescent="0.2">
      <c r="B213" s="57">
        <v>208</v>
      </c>
      <c r="C213" s="39"/>
      <c r="D213" s="30"/>
      <c r="E213" s="30"/>
      <c r="F213" s="59"/>
      <c r="G213" s="59"/>
      <c r="H213" s="60"/>
      <c r="I213" s="68"/>
      <c r="J213" s="25"/>
      <c r="L213" s="126" t="str">
        <f>IF(F213="","",INDEX(Rotas!H:H,MATCH(F213,Rotas!M:M,0),1))</f>
        <v/>
      </c>
    </row>
    <row r="214" spans="2:12" ht="20.100000000000001" customHeight="1" x14ac:dyDescent="0.2">
      <c r="B214" s="57">
        <v>209</v>
      </c>
      <c r="C214" s="39"/>
      <c r="D214" s="30"/>
      <c r="E214" s="30"/>
      <c r="F214" s="59"/>
      <c r="G214" s="59"/>
      <c r="H214" s="60"/>
      <c r="I214" s="68"/>
      <c r="J214" s="25"/>
      <c r="L214" s="126" t="str">
        <f>IF(F214="","",INDEX(Rotas!H:H,MATCH(F214,Rotas!M:M,0),1))</f>
        <v/>
      </c>
    </row>
    <row r="215" spans="2:12" ht="20.100000000000001" customHeight="1" x14ac:dyDescent="0.2">
      <c r="B215" s="57">
        <v>210</v>
      </c>
      <c r="C215" s="39"/>
      <c r="D215" s="30"/>
      <c r="E215" s="30"/>
      <c r="F215" s="59"/>
      <c r="G215" s="59"/>
      <c r="H215" s="60"/>
      <c r="I215" s="68"/>
      <c r="J215" s="25"/>
      <c r="L215" s="126" t="str">
        <f>IF(F215="","",INDEX(Rotas!H:H,MATCH(F215,Rotas!M:M,0),1))</f>
        <v/>
      </c>
    </row>
    <row r="216" spans="2:12" ht="20.100000000000001" customHeight="1" x14ac:dyDescent="0.2">
      <c r="B216" s="57">
        <v>211</v>
      </c>
      <c r="C216" s="39"/>
      <c r="D216" s="30"/>
      <c r="E216" s="30"/>
      <c r="F216" s="59"/>
      <c r="G216" s="59"/>
      <c r="H216" s="60"/>
      <c r="I216" s="68"/>
      <c r="J216" s="25"/>
      <c r="L216" s="126" t="str">
        <f>IF(F216="","",INDEX(Rotas!H:H,MATCH(F216,Rotas!M:M,0),1))</f>
        <v/>
      </c>
    </row>
    <row r="217" spans="2:12" ht="20.100000000000001" customHeight="1" x14ac:dyDescent="0.2">
      <c r="B217" s="57">
        <v>212</v>
      </c>
      <c r="C217" s="39"/>
      <c r="D217" s="30"/>
      <c r="E217" s="30"/>
      <c r="F217" s="59"/>
      <c r="G217" s="59"/>
      <c r="H217" s="60"/>
      <c r="I217" s="68"/>
      <c r="J217" s="25"/>
      <c r="L217" s="126" t="str">
        <f>IF(F217="","",INDEX(Rotas!H:H,MATCH(F217,Rotas!M:M,0),1))</f>
        <v/>
      </c>
    </row>
    <row r="218" spans="2:12" ht="20.100000000000001" customHeight="1" x14ac:dyDescent="0.2">
      <c r="B218" s="57">
        <v>213</v>
      </c>
      <c r="C218" s="39"/>
      <c r="D218" s="30"/>
      <c r="E218" s="30"/>
      <c r="F218" s="59"/>
      <c r="G218" s="59"/>
      <c r="H218" s="60"/>
      <c r="I218" s="68"/>
      <c r="J218" s="25"/>
      <c r="L218" s="126" t="str">
        <f>IF(F218="","",INDEX(Rotas!H:H,MATCH(F218,Rotas!M:M,0),1))</f>
        <v/>
      </c>
    </row>
    <row r="219" spans="2:12" ht="20.100000000000001" customHeight="1" x14ac:dyDescent="0.2">
      <c r="B219" s="57">
        <v>214</v>
      </c>
      <c r="C219" s="39"/>
      <c r="D219" s="30"/>
      <c r="E219" s="30"/>
      <c r="F219" s="59"/>
      <c r="G219" s="59"/>
      <c r="H219" s="60"/>
      <c r="I219" s="68"/>
      <c r="J219" s="25"/>
      <c r="L219" s="126" t="str">
        <f>IF(F219="","",INDEX(Rotas!H:H,MATCH(F219,Rotas!M:M,0),1))</f>
        <v/>
      </c>
    </row>
    <row r="220" spans="2:12" ht="20.100000000000001" customHeight="1" x14ac:dyDescent="0.2">
      <c r="B220" s="57">
        <v>215</v>
      </c>
      <c r="C220" s="39"/>
      <c r="D220" s="30"/>
      <c r="E220" s="30"/>
      <c r="F220" s="59"/>
      <c r="G220" s="59"/>
      <c r="H220" s="60"/>
      <c r="I220" s="68"/>
      <c r="J220" s="25"/>
      <c r="L220" s="126" t="str">
        <f>IF(F220="","",INDEX(Rotas!H:H,MATCH(F220,Rotas!M:M,0),1))</f>
        <v/>
      </c>
    </row>
    <row r="221" spans="2:12" ht="20.100000000000001" customHeight="1" x14ac:dyDescent="0.2">
      <c r="B221" s="57">
        <v>216</v>
      </c>
      <c r="C221" s="39"/>
      <c r="D221" s="30"/>
      <c r="E221" s="30"/>
      <c r="F221" s="59"/>
      <c r="G221" s="59"/>
      <c r="H221" s="60"/>
      <c r="I221" s="68"/>
      <c r="J221" s="25"/>
      <c r="L221" s="126" t="str">
        <f>IF(F221="","",INDEX(Rotas!H:H,MATCH(F221,Rotas!M:M,0),1))</f>
        <v/>
      </c>
    </row>
    <row r="222" spans="2:12" ht="20.100000000000001" customHeight="1" x14ac:dyDescent="0.2">
      <c r="B222" s="57">
        <v>217</v>
      </c>
      <c r="C222" s="39"/>
      <c r="D222" s="30"/>
      <c r="E222" s="30"/>
      <c r="F222" s="59"/>
      <c r="G222" s="59"/>
      <c r="H222" s="60"/>
      <c r="I222" s="68"/>
      <c r="J222" s="25"/>
      <c r="L222" s="126" t="str">
        <f>IF(F222="","",INDEX(Rotas!H:H,MATCH(F222,Rotas!M:M,0),1))</f>
        <v/>
      </c>
    </row>
    <row r="223" spans="2:12" ht="20.100000000000001" customHeight="1" x14ac:dyDescent="0.2">
      <c r="B223" s="57">
        <v>218</v>
      </c>
      <c r="C223" s="39"/>
      <c r="D223" s="30"/>
      <c r="E223" s="30"/>
      <c r="F223" s="59"/>
      <c r="G223" s="59"/>
      <c r="H223" s="60"/>
      <c r="I223" s="68"/>
      <c r="J223" s="25"/>
      <c r="L223" s="126" t="str">
        <f>IF(F223="","",INDEX(Rotas!H:H,MATCH(F223,Rotas!M:M,0),1))</f>
        <v/>
      </c>
    </row>
    <row r="224" spans="2:12" ht="20.100000000000001" customHeight="1" x14ac:dyDescent="0.2">
      <c r="B224" s="57">
        <v>219</v>
      </c>
      <c r="C224" s="39"/>
      <c r="D224" s="30"/>
      <c r="E224" s="30"/>
      <c r="F224" s="59"/>
      <c r="G224" s="59"/>
      <c r="H224" s="60"/>
      <c r="I224" s="68"/>
      <c r="J224" s="25"/>
      <c r="L224" s="126" t="str">
        <f>IF(F224="","",INDEX(Rotas!H:H,MATCH(F224,Rotas!M:M,0),1))</f>
        <v/>
      </c>
    </row>
    <row r="225" spans="2:12" ht="20.100000000000001" customHeight="1" x14ac:dyDescent="0.2">
      <c r="B225" s="57">
        <v>220</v>
      </c>
      <c r="C225" s="39"/>
      <c r="D225" s="30"/>
      <c r="E225" s="30"/>
      <c r="F225" s="59"/>
      <c r="G225" s="59"/>
      <c r="H225" s="60"/>
      <c r="I225" s="68"/>
      <c r="J225" s="25"/>
      <c r="L225" s="126" t="str">
        <f>IF(F225="","",INDEX(Rotas!H:H,MATCH(F225,Rotas!M:M,0),1))</f>
        <v/>
      </c>
    </row>
    <row r="226" spans="2:12" ht="20.100000000000001" customHeight="1" x14ac:dyDescent="0.2">
      <c r="B226" s="57">
        <v>221</v>
      </c>
      <c r="C226" s="39"/>
      <c r="D226" s="30"/>
      <c r="E226" s="30"/>
      <c r="F226" s="59"/>
      <c r="G226" s="59"/>
      <c r="H226" s="60"/>
      <c r="I226" s="68"/>
      <c r="J226" s="25"/>
      <c r="L226" s="126" t="str">
        <f>IF(F226="","",INDEX(Rotas!H:H,MATCH(F226,Rotas!M:M,0),1))</f>
        <v/>
      </c>
    </row>
    <row r="227" spans="2:12" ht="20.100000000000001" customHeight="1" x14ac:dyDescent="0.2">
      <c r="B227" s="57">
        <v>222</v>
      </c>
      <c r="C227" s="39"/>
      <c r="D227" s="30"/>
      <c r="E227" s="30"/>
      <c r="F227" s="59"/>
      <c r="G227" s="59"/>
      <c r="H227" s="60"/>
      <c r="I227" s="68"/>
      <c r="J227" s="25"/>
      <c r="L227" s="126" t="str">
        <f>IF(F227="","",INDEX(Rotas!H:H,MATCH(F227,Rotas!M:M,0),1))</f>
        <v/>
      </c>
    </row>
    <row r="228" spans="2:12" ht="20.100000000000001" customHeight="1" x14ac:dyDescent="0.2">
      <c r="B228" s="57">
        <v>223</v>
      </c>
      <c r="C228" s="39"/>
      <c r="D228" s="30"/>
      <c r="E228" s="30"/>
      <c r="F228" s="59"/>
      <c r="G228" s="59"/>
      <c r="H228" s="60"/>
      <c r="I228" s="68"/>
      <c r="J228" s="25"/>
      <c r="L228" s="126" t="str">
        <f>IF(F228="","",INDEX(Rotas!H:H,MATCH(F228,Rotas!M:M,0),1))</f>
        <v/>
      </c>
    </row>
    <row r="229" spans="2:12" ht="20.100000000000001" customHeight="1" x14ac:dyDescent="0.2">
      <c r="B229" s="57">
        <v>224</v>
      </c>
      <c r="C229" s="39"/>
      <c r="D229" s="30"/>
      <c r="E229" s="30"/>
      <c r="F229" s="59"/>
      <c r="G229" s="59"/>
      <c r="H229" s="60"/>
      <c r="I229" s="68"/>
      <c r="J229" s="25"/>
      <c r="L229" s="126" t="str">
        <f>IF(F229="","",INDEX(Rotas!H:H,MATCH(F229,Rotas!M:M,0),1))</f>
        <v/>
      </c>
    </row>
    <row r="230" spans="2:12" ht="20.100000000000001" customHeight="1" x14ac:dyDescent="0.2">
      <c r="B230" s="57">
        <v>225</v>
      </c>
      <c r="C230" s="39"/>
      <c r="D230" s="30"/>
      <c r="E230" s="30"/>
      <c r="F230" s="59"/>
      <c r="G230" s="59"/>
      <c r="H230" s="60"/>
      <c r="I230" s="68"/>
      <c r="J230" s="25"/>
      <c r="L230" s="126" t="str">
        <f>IF(F230="","",INDEX(Rotas!H:H,MATCH(F230,Rotas!M:M,0),1))</f>
        <v/>
      </c>
    </row>
    <row r="231" spans="2:12" ht="20.100000000000001" customHeight="1" x14ac:dyDescent="0.2">
      <c r="B231" s="57">
        <v>226</v>
      </c>
      <c r="C231" s="39"/>
      <c r="D231" s="30"/>
      <c r="E231" s="30"/>
      <c r="F231" s="59"/>
      <c r="G231" s="59"/>
      <c r="H231" s="60"/>
      <c r="I231" s="68"/>
      <c r="J231" s="25"/>
      <c r="L231" s="126" t="str">
        <f>IF(F231="","",INDEX(Rotas!H:H,MATCH(F231,Rotas!M:M,0),1))</f>
        <v/>
      </c>
    </row>
    <row r="232" spans="2:12" ht="20.100000000000001" customHeight="1" x14ac:dyDescent="0.2">
      <c r="B232" s="57">
        <v>227</v>
      </c>
      <c r="C232" s="39"/>
      <c r="D232" s="30"/>
      <c r="E232" s="30"/>
      <c r="F232" s="59"/>
      <c r="G232" s="59"/>
      <c r="H232" s="60"/>
      <c r="I232" s="68"/>
      <c r="J232" s="25"/>
      <c r="L232" s="126" t="str">
        <f>IF(F232="","",INDEX(Rotas!H:H,MATCH(F232,Rotas!M:M,0),1))</f>
        <v/>
      </c>
    </row>
    <row r="233" spans="2:12" ht="20.100000000000001" customHeight="1" x14ac:dyDescent="0.2">
      <c r="B233" s="57">
        <v>228</v>
      </c>
      <c r="C233" s="39"/>
      <c r="D233" s="30"/>
      <c r="E233" s="30"/>
      <c r="F233" s="59"/>
      <c r="G233" s="59"/>
      <c r="H233" s="60"/>
      <c r="I233" s="68"/>
      <c r="J233" s="25"/>
      <c r="L233" s="126" t="str">
        <f>IF(F233="","",INDEX(Rotas!H:H,MATCH(F233,Rotas!M:M,0),1))</f>
        <v/>
      </c>
    </row>
    <row r="234" spans="2:12" ht="20.100000000000001" customHeight="1" x14ac:dyDescent="0.2">
      <c r="B234" s="57">
        <v>229</v>
      </c>
      <c r="C234" s="39"/>
      <c r="D234" s="30"/>
      <c r="E234" s="30"/>
      <c r="F234" s="59"/>
      <c r="G234" s="59"/>
      <c r="H234" s="60"/>
      <c r="I234" s="68"/>
      <c r="J234" s="25"/>
      <c r="L234" s="126" t="str">
        <f>IF(F234="","",INDEX(Rotas!H:H,MATCH(F234,Rotas!M:M,0),1))</f>
        <v/>
      </c>
    </row>
    <row r="235" spans="2:12" ht="20.100000000000001" customHeight="1" x14ac:dyDescent="0.2">
      <c r="B235" s="57">
        <v>230</v>
      </c>
      <c r="C235" s="39"/>
      <c r="D235" s="30"/>
      <c r="E235" s="30"/>
      <c r="F235" s="59"/>
      <c r="G235" s="59"/>
      <c r="H235" s="60"/>
      <c r="I235" s="68"/>
      <c r="J235" s="25"/>
      <c r="L235" s="126" t="str">
        <f>IF(F235="","",INDEX(Rotas!H:H,MATCH(F235,Rotas!M:M,0),1))</f>
        <v/>
      </c>
    </row>
    <row r="236" spans="2:12" ht="20.100000000000001" customHeight="1" x14ac:dyDescent="0.2">
      <c r="B236" s="57">
        <v>231</v>
      </c>
      <c r="C236" s="39"/>
      <c r="D236" s="30"/>
      <c r="E236" s="30"/>
      <c r="F236" s="59"/>
      <c r="G236" s="59"/>
      <c r="H236" s="60"/>
      <c r="I236" s="68"/>
      <c r="J236" s="25"/>
      <c r="L236" s="126" t="str">
        <f>IF(F236="","",INDEX(Rotas!H:H,MATCH(F236,Rotas!M:M,0),1))</f>
        <v/>
      </c>
    </row>
    <row r="237" spans="2:12" ht="20.100000000000001" customHeight="1" x14ac:dyDescent="0.2">
      <c r="B237" s="57">
        <v>232</v>
      </c>
      <c r="C237" s="39"/>
      <c r="D237" s="30"/>
      <c r="E237" s="30"/>
      <c r="F237" s="59"/>
      <c r="G237" s="59"/>
      <c r="H237" s="60"/>
      <c r="I237" s="68"/>
      <c r="J237" s="25"/>
      <c r="L237" s="126" t="str">
        <f>IF(F237="","",INDEX(Rotas!H:H,MATCH(F237,Rotas!M:M,0),1))</f>
        <v/>
      </c>
    </row>
    <row r="238" spans="2:12" ht="20.100000000000001" customHeight="1" x14ac:dyDescent="0.2">
      <c r="B238" s="57">
        <v>233</v>
      </c>
      <c r="C238" s="39"/>
      <c r="D238" s="30"/>
      <c r="E238" s="30"/>
      <c r="F238" s="59"/>
      <c r="G238" s="59"/>
      <c r="H238" s="60"/>
      <c r="I238" s="68"/>
      <c r="J238" s="25"/>
      <c r="L238" s="126" t="str">
        <f>IF(F238="","",INDEX(Rotas!H:H,MATCH(F238,Rotas!M:M,0),1))</f>
        <v/>
      </c>
    </row>
    <row r="239" spans="2:12" ht="20.100000000000001" customHeight="1" x14ac:dyDescent="0.2">
      <c r="B239" s="57">
        <v>234</v>
      </c>
      <c r="C239" s="39"/>
      <c r="D239" s="30"/>
      <c r="E239" s="30"/>
      <c r="F239" s="59"/>
      <c r="G239" s="59"/>
      <c r="H239" s="60"/>
      <c r="I239" s="68"/>
      <c r="J239" s="25"/>
      <c r="L239" s="126" t="str">
        <f>IF(F239="","",INDEX(Rotas!H:H,MATCH(F239,Rotas!M:M,0),1))</f>
        <v/>
      </c>
    </row>
    <row r="240" spans="2:12" ht="20.100000000000001" customHeight="1" x14ac:dyDescent="0.2">
      <c r="B240" s="57">
        <v>235</v>
      </c>
      <c r="C240" s="39"/>
      <c r="D240" s="30"/>
      <c r="E240" s="30"/>
      <c r="F240" s="59"/>
      <c r="G240" s="59"/>
      <c r="H240" s="60"/>
      <c r="I240" s="68"/>
      <c r="J240" s="25"/>
      <c r="L240" s="126" t="str">
        <f>IF(F240="","",INDEX(Rotas!H:H,MATCH(F240,Rotas!M:M,0),1))</f>
        <v/>
      </c>
    </row>
    <row r="241" spans="2:12" ht="20.100000000000001" customHeight="1" x14ac:dyDescent="0.2">
      <c r="B241" s="57">
        <v>236</v>
      </c>
      <c r="C241" s="39"/>
      <c r="D241" s="30"/>
      <c r="E241" s="30"/>
      <c r="F241" s="59"/>
      <c r="G241" s="59"/>
      <c r="H241" s="60"/>
      <c r="I241" s="68"/>
      <c r="J241" s="25"/>
      <c r="L241" s="126" t="str">
        <f>IF(F241="","",INDEX(Rotas!H:H,MATCH(F241,Rotas!M:M,0),1))</f>
        <v/>
      </c>
    </row>
    <row r="242" spans="2:12" ht="20.100000000000001" customHeight="1" x14ac:dyDescent="0.2">
      <c r="B242" s="57">
        <v>237</v>
      </c>
      <c r="C242" s="39"/>
      <c r="D242" s="30"/>
      <c r="E242" s="30"/>
      <c r="F242" s="59"/>
      <c r="G242" s="59"/>
      <c r="H242" s="60"/>
      <c r="I242" s="68"/>
      <c r="J242" s="25"/>
      <c r="L242" s="126" t="str">
        <f>IF(F242="","",INDEX(Rotas!H:H,MATCH(F242,Rotas!M:M,0),1))</f>
        <v/>
      </c>
    </row>
    <row r="243" spans="2:12" ht="20.100000000000001" customHeight="1" x14ac:dyDescent="0.2">
      <c r="B243" s="57">
        <v>238</v>
      </c>
      <c r="C243" s="39"/>
      <c r="D243" s="30"/>
      <c r="E243" s="30"/>
      <c r="F243" s="59"/>
      <c r="G243" s="59"/>
      <c r="H243" s="60"/>
      <c r="I243" s="68"/>
      <c r="J243" s="25"/>
      <c r="L243" s="126" t="str">
        <f>IF(F243="","",INDEX(Rotas!H:H,MATCH(F243,Rotas!M:M,0),1))</f>
        <v/>
      </c>
    </row>
    <row r="244" spans="2:12" ht="20.100000000000001" customHeight="1" x14ac:dyDescent="0.2">
      <c r="B244" s="57">
        <v>239</v>
      </c>
      <c r="C244" s="39"/>
      <c r="D244" s="30"/>
      <c r="E244" s="30"/>
      <c r="F244" s="59"/>
      <c r="G244" s="59"/>
      <c r="H244" s="60"/>
      <c r="I244" s="68"/>
      <c r="J244" s="25"/>
      <c r="L244" s="126" t="str">
        <f>IF(F244="","",INDEX(Rotas!H:H,MATCH(F244,Rotas!M:M,0),1))</f>
        <v/>
      </c>
    </row>
    <row r="245" spans="2:12" ht="20.100000000000001" customHeight="1" x14ac:dyDescent="0.2">
      <c r="B245" s="57">
        <v>240</v>
      </c>
      <c r="C245" s="39"/>
      <c r="D245" s="30"/>
      <c r="E245" s="30"/>
      <c r="F245" s="59"/>
      <c r="G245" s="59"/>
      <c r="H245" s="60"/>
      <c r="I245" s="68"/>
      <c r="J245" s="25"/>
      <c r="L245" s="126" t="str">
        <f>IF(F245="","",INDEX(Rotas!H:H,MATCH(F245,Rotas!M:M,0),1))</f>
        <v/>
      </c>
    </row>
    <row r="246" spans="2:12" ht="20.100000000000001" customHeight="1" x14ac:dyDescent="0.2">
      <c r="B246" s="57">
        <v>241</v>
      </c>
      <c r="C246" s="39"/>
      <c r="D246" s="30"/>
      <c r="E246" s="30"/>
      <c r="F246" s="59"/>
      <c r="G246" s="59"/>
      <c r="H246" s="60"/>
      <c r="I246" s="68"/>
      <c r="J246" s="25"/>
      <c r="L246" s="126" t="str">
        <f>IF(F246="","",INDEX(Rotas!H:H,MATCH(F246,Rotas!M:M,0),1))</f>
        <v/>
      </c>
    </row>
    <row r="247" spans="2:12" ht="20.100000000000001" customHeight="1" x14ac:dyDescent="0.2">
      <c r="B247" s="57">
        <v>242</v>
      </c>
      <c r="C247" s="39"/>
      <c r="D247" s="30"/>
      <c r="E247" s="30"/>
      <c r="F247" s="59"/>
      <c r="G247" s="59"/>
      <c r="H247" s="60"/>
      <c r="I247" s="68"/>
      <c r="J247" s="25"/>
      <c r="L247" s="126" t="str">
        <f>IF(F247="","",INDEX(Rotas!H:H,MATCH(F247,Rotas!M:M,0),1))</f>
        <v/>
      </c>
    </row>
    <row r="248" spans="2:12" ht="20.100000000000001" customHeight="1" x14ac:dyDescent="0.2">
      <c r="B248" s="57">
        <v>243</v>
      </c>
      <c r="C248" s="39"/>
      <c r="D248" s="30"/>
      <c r="E248" s="30"/>
      <c r="F248" s="59"/>
      <c r="G248" s="59"/>
      <c r="H248" s="60"/>
      <c r="I248" s="68"/>
      <c r="J248" s="25"/>
      <c r="L248" s="126" t="str">
        <f>IF(F248="","",INDEX(Rotas!H:H,MATCH(F248,Rotas!M:M,0),1))</f>
        <v/>
      </c>
    </row>
    <row r="249" spans="2:12" ht="20.100000000000001" customHeight="1" x14ac:dyDescent="0.2">
      <c r="B249" s="57">
        <v>244</v>
      </c>
      <c r="C249" s="39"/>
      <c r="D249" s="30"/>
      <c r="E249" s="30"/>
      <c r="F249" s="59"/>
      <c r="G249" s="59"/>
      <c r="H249" s="60"/>
      <c r="I249" s="68"/>
      <c r="J249" s="25"/>
      <c r="L249" s="126" t="str">
        <f>IF(F249="","",INDEX(Rotas!H:H,MATCH(F249,Rotas!M:M,0),1))</f>
        <v/>
      </c>
    </row>
    <row r="250" spans="2:12" ht="20.100000000000001" customHeight="1" x14ac:dyDescent="0.2">
      <c r="B250" s="57">
        <v>245</v>
      </c>
      <c r="C250" s="39"/>
      <c r="D250" s="30"/>
      <c r="E250" s="30"/>
      <c r="F250" s="59"/>
      <c r="G250" s="59"/>
      <c r="H250" s="60"/>
      <c r="I250" s="68"/>
      <c r="J250" s="25"/>
      <c r="L250" s="126" t="str">
        <f>IF(F250="","",INDEX(Rotas!H:H,MATCH(F250,Rotas!M:M,0),1))</f>
        <v/>
      </c>
    </row>
    <row r="251" spans="2:12" ht="20.100000000000001" customHeight="1" x14ac:dyDescent="0.2">
      <c r="B251" s="57">
        <v>246</v>
      </c>
      <c r="C251" s="39"/>
      <c r="D251" s="30"/>
      <c r="E251" s="30"/>
      <c r="F251" s="59"/>
      <c r="G251" s="59"/>
      <c r="H251" s="60"/>
      <c r="I251" s="68"/>
      <c r="J251" s="25"/>
      <c r="L251" s="126" t="str">
        <f>IF(F251="","",INDEX(Rotas!H:H,MATCH(F251,Rotas!M:M,0),1))</f>
        <v/>
      </c>
    </row>
    <row r="252" spans="2:12" ht="20.100000000000001" customHeight="1" x14ac:dyDescent="0.2">
      <c r="B252" s="57">
        <v>247</v>
      </c>
      <c r="C252" s="39"/>
      <c r="D252" s="30"/>
      <c r="E252" s="30"/>
      <c r="F252" s="59"/>
      <c r="G252" s="59"/>
      <c r="H252" s="60"/>
      <c r="I252" s="68"/>
      <c r="J252" s="25"/>
      <c r="L252" s="126" t="str">
        <f>IF(F252="","",INDEX(Rotas!H:H,MATCH(F252,Rotas!M:M,0),1))</f>
        <v/>
      </c>
    </row>
    <row r="253" spans="2:12" ht="20.100000000000001" customHeight="1" x14ac:dyDescent="0.2">
      <c r="B253" s="57">
        <v>248</v>
      </c>
      <c r="C253" s="39"/>
      <c r="D253" s="30"/>
      <c r="E253" s="30"/>
      <c r="F253" s="59"/>
      <c r="G253" s="59"/>
      <c r="H253" s="60"/>
      <c r="I253" s="68"/>
      <c r="J253" s="25"/>
      <c r="L253" s="126" t="str">
        <f>IF(F253="","",INDEX(Rotas!H:H,MATCH(F253,Rotas!M:M,0),1))</f>
        <v/>
      </c>
    </row>
    <row r="254" spans="2:12" ht="20.100000000000001" customHeight="1" x14ac:dyDescent="0.2">
      <c r="B254" s="57">
        <v>249</v>
      </c>
      <c r="C254" s="39"/>
      <c r="D254" s="30"/>
      <c r="E254" s="30"/>
      <c r="F254" s="59"/>
      <c r="G254" s="59"/>
      <c r="H254" s="60"/>
      <c r="I254" s="68"/>
      <c r="J254" s="25"/>
      <c r="L254" s="126" t="str">
        <f>IF(F254="","",INDEX(Rotas!H:H,MATCH(F254,Rotas!M:M,0),1))</f>
        <v/>
      </c>
    </row>
    <row r="255" spans="2:12" ht="20.100000000000001" customHeight="1" x14ac:dyDescent="0.2">
      <c r="B255" s="57">
        <v>250</v>
      </c>
      <c r="C255" s="39"/>
      <c r="D255" s="30"/>
      <c r="E255" s="30"/>
      <c r="F255" s="59"/>
      <c r="G255" s="59"/>
      <c r="H255" s="60"/>
      <c r="I255" s="68"/>
      <c r="J255" s="25"/>
      <c r="L255" s="126" t="str">
        <f>IF(F255="","",INDEX(Rotas!H:H,MATCH(F255,Rotas!M:M,0),1))</f>
        <v/>
      </c>
    </row>
    <row r="256" spans="2:12" ht="20.100000000000001" customHeight="1" x14ac:dyDescent="0.2">
      <c r="B256" s="57">
        <v>251</v>
      </c>
      <c r="C256" s="39"/>
      <c r="D256" s="30"/>
      <c r="E256" s="30"/>
      <c r="F256" s="59"/>
      <c r="G256" s="59"/>
      <c r="H256" s="60"/>
      <c r="I256" s="68"/>
      <c r="J256" s="25"/>
      <c r="L256" s="126" t="str">
        <f>IF(F256="","",INDEX(Rotas!H:H,MATCH(F256,Rotas!M:M,0),1))</f>
        <v/>
      </c>
    </row>
    <row r="257" spans="2:12" ht="20.100000000000001" customHeight="1" x14ac:dyDescent="0.2">
      <c r="B257" s="57">
        <v>252</v>
      </c>
      <c r="C257" s="39"/>
      <c r="D257" s="30"/>
      <c r="E257" s="30"/>
      <c r="F257" s="59"/>
      <c r="G257" s="59"/>
      <c r="H257" s="60"/>
      <c r="I257" s="68"/>
      <c r="J257" s="25"/>
      <c r="L257" s="126" t="str">
        <f>IF(F257="","",INDEX(Rotas!H:H,MATCH(F257,Rotas!M:M,0),1))</f>
        <v/>
      </c>
    </row>
    <row r="258" spans="2:12" ht="20.100000000000001" customHeight="1" x14ac:dyDescent="0.2">
      <c r="B258" s="57">
        <v>253</v>
      </c>
      <c r="C258" s="39"/>
      <c r="D258" s="30"/>
      <c r="E258" s="30"/>
      <c r="F258" s="59"/>
      <c r="G258" s="59"/>
      <c r="H258" s="60"/>
      <c r="I258" s="68"/>
      <c r="J258" s="25"/>
      <c r="L258" s="126" t="str">
        <f>IF(F258="","",INDEX(Rotas!H:H,MATCH(F258,Rotas!M:M,0),1))</f>
        <v/>
      </c>
    </row>
    <row r="259" spans="2:12" ht="20.100000000000001" customHeight="1" x14ac:dyDescent="0.2">
      <c r="B259" s="57">
        <v>254</v>
      </c>
      <c r="C259" s="39"/>
      <c r="D259" s="30"/>
      <c r="E259" s="30"/>
      <c r="F259" s="59"/>
      <c r="G259" s="59"/>
      <c r="H259" s="60"/>
      <c r="I259" s="68"/>
      <c r="J259" s="25"/>
      <c r="L259" s="126" t="str">
        <f>IF(F259="","",INDEX(Rotas!H:H,MATCH(F259,Rotas!M:M,0),1))</f>
        <v/>
      </c>
    </row>
    <row r="260" spans="2:12" ht="20.100000000000001" customHeight="1" x14ac:dyDescent="0.2">
      <c r="B260" s="57">
        <v>255</v>
      </c>
      <c r="C260" s="39"/>
      <c r="D260" s="30"/>
      <c r="E260" s="30"/>
      <c r="F260" s="59"/>
      <c r="G260" s="59"/>
      <c r="H260" s="60"/>
      <c r="I260" s="68"/>
      <c r="J260" s="25"/>
      <c r="L260" s="126" t="str">
        <f>IF(F260="","",INDEX(Rotas!H:H,MATCH(F260,Rotas!M:M,0),1))</f>
        <v/>
      </c>
    </row>
    <row r="261" spans="2:12" ht="20.100000000000001" customHeight="1" x14ac:dyDescent="0.2">
      <c r="B261" s="57">
        <v>256</v>
      </c>
      <c r="C261" s="39"/>
      <c r="D261" s="30"/>
      <c r="E261" s="30"/>
      <c r="F261" s="59"/>
      <c r="G261" s="59"/>
      <c r="H261" s="60"/>
      <c r="I261" s="68"/>
      <c r="J261" s="25"/>
      <c r="L261" s="126" t="str">
        <f>IF(F261="","",INDEX(Rotas!H:H,MATCH(F261,Rotas!M:M,0),1))</f>
        <v/>
      </c>
    </row>
    <row r="262" spans="2:12" ht="20.100000000000001" customHeight="1" x14ac:dyDescent="0.2">
      <c r="B262" s="57">
        <v>257</v>
      </c>
      <c r="C262" s="39"/>
      <c r="D262" s="30"/>
      <c r="E262" s="30"/>
      <c r="F262" s="59"/>
      <c r="G262" s="59"/>
      <c r="H262" s="60"/>
      <c r="I262" s="68"/>
      <c r="J262" s="25"/>
      <c r="L262" s="126" t="str">
        <f>IF(F262="","",INDEX(Rotas!H:H,MATCH(F262,Rotas!M:M,0),1))</f>
        <v/>
      </c>
    </row>
    <row r="263" spans="2:12" ht="20.100000000000001" customHeight="1" x14ac:dyDescent="0.2">
      <c r="B263" s="57">
        <v>258</v>
      </c>
      <c r="C263" s="39"/>
      <c r="D263" s="30"/>
      <c r="E263" s="30"/>
      <c r="F263" s="59"/>
      <c r="G263" s="59"/>
      <c r="H263" s="60"/>
      <c r="I263" s="68"/>
      <c r="J263" s="25"/>
      <c r="L263" s="126" t="str">
        <f>IF(F263="","",INDEX(Rotas!H:H,MATCH(F263,Rotas!M:M,0),1))</f>
        <v/>
      </c>
    </row>
    <row r="264" spans="2:12" ht="20.100000000000001" customHeight="1" x14ac:dyDescent="0.2">
      <c r="B264" s="57">
        <v>259</v>
      </c>
      <c r="C264" s="39"/>
      <c r="D264" s="30"/>
      <c r="E264" s="30"/>
      <c r="F264" s="59"/>
      <c r="G264" s="59"/>
      <c r="H264" s="60"/>
      <c r="I264" s="68"/>
      <c r="J264" s="25"/>
      <c r="L264" s="126" t="str">
        <f>IF(F264="","",INDEX(Rotas!H:H,MATCH(F264,Rotas!M:M,0),1))</f>
        <v/>
      </c>
    </row>
    <row r="265" spans="2:12" ht="20.100000000000001" customHeight="1" x14ac:dyDescent="0.2">
      <c r="B265" s="57">
        <v>260</v>
      </c>
      <c r="C265" s="39"/>
      <c r="D265" s="30"/>
      <c r="E265" s="30"/>
      <c r="F265" s="59"/>
      <c r="G265" s="59"/>
      <c r="H265" s="60"/>
      <c r="I265" s="68"/>
      <c r="J265" s="25"/>
      <c r="L265" s="126" t="str">
        <f>IF(F265="","",INDEX(Rotas!H:H,MATCH(F265,Rotas!M:M,0),1))</f>
        <v/>
      </c>
    </row>
    <row r="266" spans="2:12" ht="20.100000000000001" customHeight="1" x14ac:dyDescent="0.2">
      <c r="B266" s="57">
        <v>261</v>
      </c>
      <c r="C266" s="39"/>
      <c r="D266" s="30"/>
      <c r="E266" s="30"/>
      <c r="F266" s="59"/>
      <c r="G266" s="59"/>
      <c r="H266" s="60"/>
      <c r="I266" s="68"/>
      <c r="J266" s="25"/>
      <c r="L266" s="126" t="str">
        <f>IF(F266="","",INDEX(Rotas!H:H,MATCH(F266,Rotas!M:M,0),1))</f>
        <v/>
      </c>
    </row>
    <row r="267" spans="2:12" ht="20.100000000000001" customHeight="1" x14ac:dyDescent="0.2">
      <c r="B267" s="57">
        <v>262</v>
      </c>
      <c r="C267" s="39"/>
      <c r="D267" s="30"/>
      <c r="E267" s="30"/>
      <c r="F267" s="59"/>
      <c r="G267" s="59"/>
      <c r="H267" s="60"/>
      <c r="I267" s="68"/>
      <c r="J267" s="25"/>
      <c r="L267" s="126" t="str">
        <f>IF(F267="","",INDEX(Rotas!H:H,MATCH(F267,Rotas!M:M,0),1))</f>
        <v/>
      </c>
    </row>
    <row r="268" spans="2:12" ht="20.100000000000001" customHeight="1" x14ac:dyDescent="0.2">
      <c r="B268" s="57">
        <v>263</v>
      </c>
      <c r="C268" s="39"/>
      <c r="D268" s="30"/>
      <c r="E268" s="30"/>
      <c r="F268" s="59"/>
      <c r="G268" s="59"/>
      <c r="H268" s="60"/>
      <c r="I268" s="68"/>
      <c r="J268" s="25"/>
      <c r="L268" s="126" t="str">
        <f>IF(F268="","",INDEX(Rotas!H:H,MATCH(F268,Rotas!M:M,0),1))</f>
        <v/>
      </c>
    </row>
    <row r="269" spans="2:12" ht="20.100000000000001" customHeight="1" x14ac:dyDescent="0.2">
      <c r="B269" s="57">
        <v>264</v>
      </c>
      <c r="C269" s="39"/>
      <c r="D269" s="30"/>
      <c r="E269" s="30"/>
      <c r="F269" s="59"/>
      <c r="G269" s="59"/>
      <c r="H269" s="60"/>
      <c r="I269" s="68"/>
      <c r="J269" s="25"/>
      <c r="L269" s="126" t="str">
        <f>IF(F269="","",INDEX(Rotas!H:H,MATCH(F269,Rotas!M:M,0),1))</f>
        <v/>
      </c>
    </row>
    <row r="270" spans="2:12" ht="20.100000000000001" customHeight="1" x14ac:dyDescent="0.2">
      <c r="B270" s="57">
        <v>265</v>
      </c>
      <c r="C270" s="39"/>
      <c r="D270" s="30"/>
      <c r="E270" s="30"/>
      <c r="F270" s="59"/>
      <c r="G270" s="59"/>
      <c r="H270" s="60"/>
      <c r="I270" s="68"/>
      <c r="J270" s="25"/>
      <c r="L270" s="126" t="str">
        <f>IF(F270="","",INDEX(Rotas!H:H,MATCH(F270,Rotas!M:M,0),1))</f>
        <v/>
      </c>
    </row>
    <row r="271" spans="2:12" ht="20.100000000000001" customHeight="1" x14ac:dyDescent="0.2">
      <c r="B271" s="57">
        <v>266</v>
      </c>
      <c r="C271" s="39"/>
      <c r="D271" s="30"/>
      <c r="E271" s="30"/>
      <c r="F271" s="59"/>
      <c r="G271" s="59"/>
      <c r="H271" s="60"/>
      <c r="I271" s="68"/>
      <c r="J271" s="25"/>
      <c r="L271" s="126" t="str">
        <f>IF(F271="","",INDEX(Rotas!H:H,MATCH(F271,Rotas!M:M,0),1))</f>
        <v/>
      </c>
    </row>
    <row r="272" spans="2:12" ht="20.100000000000001" customHeight="1" x14ac:dyDescent="0.2">
      <c r="B272" s="57">
        <v>267</v>
      </c>
      <c r="C272" s="39"/>
      <c r="D272" s="30"/>
      <c r="E272" s="30"/>
      <c r="F272" s="59"/>
      <c r="G272" s="59"/>
      <c r="H272" s="60"/>
      <c r="I272" s="68"/>
      <c r="J272" s="25"/>
      <c r="L272" s="126" t="str">
        <f>IF(F272="","",INDEX(Rotas!H:H,MATCH(F272,Rotas!M:M,0),1))</f>
        <v/>
      </c>
    </row>
    <row r="273" spans="2:12" ht="20.100000000000001" customHeight="1" x14ac:dyDescent="0.2">
      <c r="B273" s="57">
        <v>268</v>
      </c>
      <c r="C273" s="39"/>
      <c r="D273" s="30"/>
      <c r="E273" s="30"/>
      <c r="F273" s="59"/>
      <c r="G273" s="59"/>
      <c r="H273" s="60"/>
      <c r="I273" s="68"/>
      <c r="J273" s="25"/>
      <c r="L273" s="126" t="str">
        <f>IF(F273="","",INDEX(Rotas!H:H,MATCH(F273,Rotas!M:M,0),1))</f>
        <v/>
      </c>
    </row>
    <row r="274" spans="2:12" ht="20.100000000000001" customHeight="1" x14ac:dyDescent="0.2">
      <c r="B274" s="57">
        <v>269</v>
      </c>
      <c r="C274" s="39"/>
      <c r="D274" s="30"/>
      <c r="E274" s="30"/>
      <c r="F274" s="59"/>
      <c r="G274" s="59"/>
      <c r="H274" s="60"/>
      <c r="I274" s="68"/>
      <c r="J274" s="25"/>
      <c r="L274" s="126" t="str">
        <f>IF(F274="","",INDEX(Rotas!H:H,MATCH(F274,Rotas!M:M,0),1))</f>
        <v/>
      </c>
    </row>
    <row r="275" spans="2:12" ht="20.100000000000001" customHeight="1" x14ac:dyDescent="0.2">
      <c r="B275" s="57">
        <v>270</v>
      </c>
      <c r="C275" s="39"/>
      <c r="D275" s="30"/>
      <c r="E275" s="30"/>
      <c r="F275" s="59"/>
      <c r="G275" s="59"/>
      <c r="H275" s="60"/>
      <c r="I275" s="68"/>
      <c r="J275" s="25"/>
      <c r="L275" s="126" t="str">
        <f>IF(F275="","",INDEX(Rotas!H:H,MATCH(F275,Rotas!M:M,0),1))</f>
        <v/>
      </c>
    </row>
    <row r="276" spans="2:12" ht="20.100000000000001" customHeight="1" x14ac:dyDescent="0.2">
      <c r="B276" s="57">
        <v>271</v>
      </c>
      <c r="C276" s="39"/>
      <c r="D276" s="30"/>
      <c r="E276" s="30"/>
      <c r="F276" s="59"/>
      <c r="G276" s="59"/>
      <c r="H276" s="60"/>
      <c r="I276" s="68"/>
      <c r="J276" s="25"/>
      <c r="L276" s="126" t="str">
        <f>IF(F276="","",INDEX(Rotas!H:H,MATCH(F276,Rotas!M:M,0),1))</f>
        <v/>
      </c>
    </row>
    <row r="277" spans="2:12" ht="20.100000000000001" customHeight="1" x14ac:dyDescent="0.2">
      <c r="B277" s="57">
        <v>272</v>
      </c>
      <c r="C277" s="39"/>
      <c r="D277" s="30"/>
      <c r="E277" s="30"/>
      <c r="F277" s="59"/>
      <c r="G277" s="59"/>
      <c r="H277" s="60"/>
      <c r="I277" s="68"/>
      <c r="J277" s="25"/>
      <c r="L277" s="126" t="str">
        <f>IF(F277="","",INDEX(Rotas!H:H,MATCH(F277,Rotas!M:M,0),1))</f>
        <v/>
      </c>
    </row>
    <row r="278" spans="2:12" ht="20.100000000000001" customHeight="1" x14ac:dyDescent="0.2">
      <c r="B278" s="57">
        <v>273</v>
      </c>
      <c r="C278" s="39"/>
      <c r="D278" s="30"/>
      <c r="E278" s="30"/>
      <c r="F278" s="59"/>
      <c r="G278" s="59"/>
      <c r="H278" s="60"/>
      <c r="I278" s="68"/>
      <c r="J278" s="25"/>
      <c r="L278" s="126" t="str">
        <f>IF(F278="","",INDEX(Rotas!H:H,MATCH(F278,Rotas!M:M,0),1))</f>
        <v/>
      </c>
    </row>
    <row r="279" spans="2:12" ht="20.100000000000001" customHeight="1" x14ac:dyDescent="0.2">
      <c r="B279" s="57">
        <v>274</v>
      </c>
      <c r="C279" s="39"/>
      <c r="D279" s="30"/>
      <c r="E279" s="30"/>
      <c r="F279" s="59"/>
      <c r="G279" s="59"/>
      <c r="H279" s="60"/>
      <c r="I279" s="68"/>
      <c r="J279" s="25"/>
      <c r="L279" s="126" t="str">
        <f>IF(F279="","",INDEX(Rotas!H:H,MATCH(F279,Rotas!M:M,0),1))</f>
        <v/>
      </c>
    </row>
    <row r="280" spans="2:12" ht="20.100000000000001" customHeight="1" x14ac:dyDescent="0.2">
      <c r="B280" s="57">
        <v>275</v>
      </c>
      <c r="C280" s="39"/>
      <c r="D280" s="30"/>
      <c r="E280" s="30"/>
      <c r="F280" s="59"/>
      <c r="G280" s="59"/>
      <c r="H280" s="60"/>
      <c r="I280" s="68"/>
      <c r="J280" s="25"/>
      <c r="L280" s="126" t="str">
        <f>IF(F280="","",INDEX(Rotas!H:H,MATCH(F280,Rotas!M:M,0),1))</f>
        <v/>
      </c>
    </row>
    <row r="281" spans="2:12" ht="20.100000000000001" customHeight="1" x14ac:dyDescent="0.2">
      <c r="B281" s="57">
        <v>276</v>
      </c>
      <c r="C281" s="39"/>
      <c r="D281" s="30"/>
      <c r="E281" s="30"/>
      <c r="F281" s="59"/>
      <c r="G281" s="59"/>
      <c r="H281" s="60"/>
      <c r="I281" s="68"/>
      <c r="J281" s="25"/>
      <c r="L281" s="126" t="str">
        <f>IF(F281="","",INDEX(Rotas!H:H,MATCH(F281,Rotas!M:M,0),1))</f>
        <v/>
      </c>
    </row>
    <row r="282" spans="2:12" ht="20.100000000000001" customHeight="1" x14ac:dyDescent="0.2">
      <c r="B282" s="57">
        <v>277</v>
      </c>
      <c r="C282" s="39"/>
      <c r="D282" s="30"/>
      <c r="E282" s="30"/>
      <c r="F282" s="59"/>
      <c r="G282" s="59"/>
      <c r="H282" s="60"/>
      <c r="I282" s="68"/>
      <c r="J282" s="25"/>
      <c r="L282" s="126" t="str">
        <f>IF(F282="","",INDEX(Rotas!H:H,MATCH(F282,Rotas!M:M,0),1))</f>
        <v/>
      </c>
    </row>
    <row r="283" spans="2:12" ht="20.100000000000001" customHeight="1" x14ac:dyDescent="0.2">
      <c r="B283" s="57">
        <v>278</v>
      </c>
      <c r="C283" s="39"/>
      <c r="D283" s="30"/>
      <c r="E283" s="30"/>
      <c r="F283" s="59"/>
      <c r="G283" s="59"/>
      <c r="H283" s="60"/>
      <c r="I283" s="68"/>
      <c r="J283" s="25"/>
      <c r="L283" s="126" t="str">
        <f>IF(F283="","",INDEX(Rotas!H:H,MATCH(F283,Rotas!M:M,0),1))</f>
        <v/>
      </c>
    </row>
    <row r="284" spans="2:12" ht="20.100000000000001" customHeight="1" x14ac:dyDescent="0.2">
      <c r="B284" s="57">
        <v>279</v>
      </c>
      <c r="C284" s="39"/>
      <c r="D284" s="30"/>
      <c r="E284" s="30"/>
      <c r="F284" s="59"/>
      <c r="G284" s="59"/>
      <c r="H284" s="60"/>
      <c r="I284" s="68"/>
      <c r="J284" s="25"/>
      <c r="L284" s="126" t="str">
        <f>IF(F284="","",INDEX(Rotas!H:H,MATCH(F284,Rotas!M:M,0),1))</f>
        <v/>
      </c>
    </row>
    <row r="285" spans="2:12" ht="20.100000000000001" customHeight="1" x14ac:dyDescent="0.2">
      <c r="B285" s="57">
        <v>280</v>
      </c>
      <c r="C285" s="39"/>
      <c r="D285" s="30"/>
      <c r="E285" s="30"/>
      <c r="F285" s="59"/>
      <c r="G285" s="59"/>
      <c r="H285" s="60"/>
      <c r="I285" s="68"/>
      <c r="J285" s="25"/>
      <c r="L285" s="126" t="str">
        <f>IF(F285="","",INDEX(Rotas!H:H,MATCH(F285,Rotas!M:M,0),1))</f>
        <v/>
      </c>
    </row>
    <row r="286" spans="2:12" ht="20.100000000000001" customHeight="1" x14ac:dyDescent="0.2">
      <c r="B286" s="57">
        <v>281</v>
      </c>
      <c r="C286" s="39"/>
      <c r="D286" s="30"/>
      <c r="E286" s="30"/>
      <c r="F286" s="59"/>
      <c r="G286" s="59"/>
      <c r="H286" s="60"/>
      <c r="I286" s="68"/>
      <c r="J286" s="25"/>
      <c r="L286" s="126" t="str">
        <f>IF(F286="","",INDEX(Rotas!H:H,MATCH(F286,Rotas!M:M,0),1))</f>
        <v/>
      </c>
    </row>
    <row r="287" spans="2:12" ht="20.100000000000001" customHeight="1" x14ac:dyDescent="0.2">
      <c r="B287" s="57">
        <v>282</v>
      </c>
      <c r="C287" s="39"/>
      <c r="D287" s="30"/>
      <c r="E287" s="30"/>
      <c r="F287" s="59"/>
      <c r="G287" s="59"/>
      <c r="H287" s="60"/>
      <c r="I287" s="68"/>
      <c r="J287" s="25"/>
      <c r="L287" s="126" t="str">
        <f>IF(F287="","",INDEX(Rotas!H:H,MATCH(F287,Rotas!M:M,0),1))</f>
        <v/>
      </c>
    </row>
    <row r="288" spans="2:12" ht="20.100000000000001" customHeight="1" x14ac:dyDescent="0.2">
      <c r="B288" s="57">
        <v>283</v>
      </c>
      <c r="C288" s="39"/>
      <c r="D288" s="30"/>
      <c r="E288" s="30"/>
      <c r="F288" s="59"/>
      <c r="G288" s="59"/>
      <c r="H288" s="60"/>
      <c r="I288" s="68"/>
      <c r="J288" s="25"/>
      <c r="L288" s="126" t="str">
        <f>IF(F288="","",INDEX(Rotas!H:H,MATCH(F288,Rotas!M:M,0),1))</f>
        <v/>
      </c>
    </row>
    <row r="289" spans="2:12" ht="20.100000000000001" customHeight="1" x14ac:dyDescent="0.2">
      <c r="B289" s="57">
        <v>284</v>
      </c>
      <c r="C289" s="39"/>
      <c r="D289" s="30"/>
      <c r="E289" s="30"/>
      <c r="F289" s="59"/>
      <c r="G289" s="59"/>
      <c r="H289" s="60"/>
      <c r="I289" s="68"/>
      <c r="J289" s="25"/>
      <c r="L289" s="126" t="str">
        <f>IF(F289="","",INDEX(Rotas!H:H,MATCH(F289,Rotas!M:M,0),1))</f>
        <v/>
      </c>
    </row>
    <row r="290" spans="2:12" ht="20.100000000000001" customHeight="1" x14ac:dyDescent="0.2">
      <c r="B290" s="57">
        <v>285</v>
      </c>
      <c r="C290" s="39"/>
      <c r="D290" s="30"/>
      <c r="E290" s="30"/>
      <c r="F290" s="59"/>
      <c r="G290" s="59"/>
      <c r="H290" s="60"/>
      <c r="I290" s="68"/>
      <c r="J290" s="25"/>
      <c r="L290" s="126" t="str">
        <f>IF(F290="","",INDEX(Rotas!H:H,MATCH(F290,Rotas!M:M,0),1))</f>
        <v/>
      </c>
    </row>
    <row r="291" spans="2:12" ht="20.100000000000001" customHeight="1" x14ac:dyDescent="0.2">
      <c r="B291" s="57">
        <v>286</v>
      </c>
      <c r="C291" s="39"/>
      <c r="D291" s="30"/>
      <c r="E291" s="30"/>
      <c r="F291" s="59"/>
      <c r="G291" s="59"/>
      <c r="H291" s="60"/>
      <c r="I291" s="68"/>
      <c r="J291" s="25"/>
      <c r="L291" s="126" t="str">
        <f>IF(F291="","",INDEX(Rotas!H:H,MATCH(F291,Rotas!M:M,0),1))</f>
        <v/>
      </c>
    </row>
    <row r="292" spans="2:12" ht="20.100000000000001" customHeight="1" x14ac:dyDescent="0.2">
      <c r="B292" s="57">
        <v>287</v>
      </c>
      <c r="C292" s="39"/>
      <c r="D292" s="30"/>
      <c r="E292" s="30"/>
      <c r="F292" s="59"/>
      <c r="G292" s="59"/>
      <c r="H292" s="60"/>
      <c r="I292" s="68"/>
      <c r="J292" s="25"/>
      <c r="L292" s="126" t="str">
        <f>IF(F292="","",INDEX(Rotas!H:H,MATCH(F292,Rotas!M:M,0),1))</f>
        <v/>
      </c>
    </row>
    <row r="293" spans="2:12" ht="20.100000000000001" customHeight="1" x14ac:dyDescent="0.2">
      <c r="B293" s="57">
        <v>288</v>
      </c>
      <c r="C293" s="39"/>
      <c r="D293" s="30"/>
      <c r="E293" s="30"/>
      <c r="F293" s="59"/>
      <c r="G293" s="59"/>
      <c r="H293" s="60"/>
      <c r="I293" s="68"/>
      <c r="J293" s="25"/>
      <c r="L293" s="126" t="str">
        <f>IF(F293="","",INDEX(Rotas!H:H,MATCH(F293,Rotas!M:M,0),1))</f>
        <v/>
      </c>
    </row>
    <row r="294" spans="2:12" ht="20.100000000000001" customHeight="1" x14ac:dyDescent="0.2">
      <c r="B294" s="57">
        <v>289</v>
      </c>
      <c r="C294" s="39"/>
      <c r="D294" s="30"/>
      <c r="E294" s="30"/>
      <c r="F294" s="59"/>
      <c r="G294" s="59"/>
      <c r="H294" s="60"/>
      <c r="I294" s="68"/>
      <c r="J294" s="25"/>
      <c r="L294" s="126" t="str">
        <f>IF(F294="","",INDEX(Rotas!H:H,MATCH(F294,Rotas!M:M,0),1))</f>
        <v/>
      </c>
    </row>
    <row r="295" spans="2:12" ht="20.100000000000001" customHeight="1" x14ac:dyDescent="0.2">
      <c r="B295" s="57">
        <v>290</v>
      </c>
      <c r="C295" s="39"/>
      <c r="D295" s="30"/>
      <c r="E295" s="30"/>
      <c r="F295" s="59"/>
      <c r="G295" s="59"/>
      <c r="H295" s="60"/>
      <c r="I295" s="68"/>
      <c r="J295" s="25"/>
      <c r="L295" s="126" t="str">
        <f>IF(F295="","",INDEX(Rotas!H:H,MATCH(F295,Rotas!M:M,0),1))</f>
        <v/>
      </c>
    </row>
    <row r="296" spans="2:12" ht="20.100000000000001" customHeight="1" x14ac:dyDescent="0.2">
      <c r="B296" s="57">
        <v>291</v>
      </c>
      <c r="C296" s="39"/>
      <c r="D296" s="30"/>
      <c r="E296" s="30"/>
      <c r="F296" s="59"/>
      <c r="G296" s="59"/>
      <c r="H296" s="60"/>
      <c r="I296" s="68"/>
      <c r="J296" s="25"/>
      <c r="L296" s="126" t="str">
        <f>IF(F296="","",INDEX(Rotas!H:H,MATCH(F296,Rotas!M:M,0),1))</f>
        <v/>
      </c>
    </row>
    <row r="297" spans="2:12" ht="20.100000000000001" customHeight="1" x14ac:dyDescent="0.2">
      <c r="B297" s="57">
        <v>292</v>
      </c>
      <c r="C297" s="39"/>
      <c r="D297" s="30"/>
      <c r="E297" s="30"/>
      <c r="F297" s="59"/>
      <c r="G297" s="59"/>
      <c r="H297" s="60"/>
      <c r="I297" s="68"/>
      <c r="J297" s="25"/>
      <c r="L297" s="126" t="str">
        <f>IF(F297="","",INDEX(Rotas!H:H,MATCH(F297,Rotas!M:M,0),1))</f>
        <v/>
      </c>
    </row>
    <row r="298" spans="2:12" ht="20.100000000000001" customHeight="1" x14ac:dyDescent="0.2">
      <c r="B298" s="57">
        <v>293</v>
      </c>
      <c r="C298" s="39"/>
      <c r="D298" s="30"/>
      <c r="E298" s="30"/>
      <c r="F298" s="59"/>
      <c r="G298" s="59"/>
      <c r="H298" s="60"/>
      <c r="I298" s="68"/>
      <c r="J298" s="25"/>
      <c r="L298" s="126" t="str">
        <f>IF(F298="","",INDEX(Rotas!H:H,MATCH(F298,Rotas!M:M,0),1))</f>
        <v/>
      </c>
    </row>
    <row r="299" spans="2:12" ht="20.100000000000001" customHeight="1" x14ac:dyDescent="0.2">
      <c r="B299" s="57">
        <v>294</v>
      </c>
      <c r="C299" s="39"/>
      <c r="D299" s="30"/>
      <c r="E299" s="30"/>
      <c r="F299" s="59"/>
      <c r="G299" s="59"/>
      <c r="H299" s="60"/>
      <c r="I299" s="68"/>
      <c r="J299" s="25"/>
      <c r="L299" s="126" t="str">
        <f>IF(F299="","",INDEX(Rotas!H:H,MATCH(F299,Rotas!M:M,0),1))</f>
        <v/>
      </c>
    </row>
    <row r="300" spans="2:12" ht="20.100000000000001" customHeight="1" x14ac:dyDescent="0.2">
      <c r="B300" s="57">
        <v>295</v>
      </c>
      <c r="C300" s="39"/>
      <c r="D300" s="30"/>
      <c r="E300" s="30"/>
      <c r="F300" s="59"/>
      <c r="G300" s="59"/>
      <c r="H300" s="60"/>
      <c r="I300" s="68"/>
      <c r="J300" s="25"/>
      <c r="L300" s="126" t="str">
        <f>IF(F300="","",INDEX(Rotas!H:H,MATCH(F300,Rotas!M:M,0),1))</f>
        <v/>
      </c>
    </row>
    <row r="301" spans="2:12" ht="20.100000000000001" customHeight="1" x14ac:dyDescent="0.2">
      <c r="B301" s="57">
        <v>296</v>
      </c>
      <c r="C301" s="39"/>
      <c r="D301" s="30"/>
      <c r="E301" s="30"/>
      <c r="F301" s="59"/>
      <c r="G301" s="59"/>
      <c r="H301" s="60"/>
      <c r="I301" s="68"/>
      <c r="J301" s="25"/>
      <c r="L301" s="126" t="str">
        <f>IF(F301="","",INDEX(Rotas!H:H,MATCH(F301,Rotas!M:M,0),1))</f>
        <v/>
      </c>
    </row>
    <row r="302" spans="2:12" ht="20.100000000000001" customHeight="1" x14ac:dyDescent="0.2">
      <c r="B302" s="57">
        <v>297</v>
      </c>
      <c r="C302" s="39"/>
      <c r="D302" s="30"/>
      <c r="E302" s="30"/>
      <c r="F302" s="59"/>
      <c r="G302" s="59"/>
      <c r="H302" s="60"/>
      <c r="I302" s="68"/>
      <c r="J302" s="25"/>
      <c r="L302" s="126" t="str">
        <f>IF(F302="","",INDEX(Rotas!H:H,MATCH(F302,Rotas!M:M,0),1))</f>
        <v/>
      </c>
    </row>
    <row r="303" spans="2:12" ht="20.100000000000001" customHeight="1" x14ac:dyDescent="0.2">
      <c r="B303" s="57">
        <v>298</v>
      </c>
      <c r="C303" s="39"/>
      <c r="D303" s="30"/>
      <c r="E303" s="30"/>
      <c r="F303" s="59"/>
      <c r="G303" s="59"/>
      <c r="H303" s="60"/>
      <c r="I303" s="68"/>
      <c r="J303" s="25"/>
      <c r="L303" s="126" t="str">
        <f>IF(F303="","",INDEX(Rotas!H:H,MATCH(F303,Rotas!M:M,0),1))</f>
        <v/>
      </c>
    </row>
    <row r="304" spans="2:12" ht="20.100000000000001" customHeight="1" x14ac:dyDescent="0.2">
      <c r="B304" s="57">
        <v>299</v>
      </c>
      <c r="C304" s="39"/>
      <c r="D304" s="30"/>
      <c r="E304" s="30"/>
      <c r="F304" s="59"/>
      <c r="G304" s="59"/>
      <c r="H304" s="60"/>
      <c r="I304" s="68"/>
      <c r="J304" s="25"/>
      <c r="L304" s="126" t="str">
        <f>IF(F304="","",INDEX(Rotas!H:H,MATCH(F304,Rotas!M:M,0),1))</f>
        <v/>
      </c>
    </row>
    <row r="305" spans="2:12" ht="20.100000000000001" customHeight="1" x14ac:dyDescent="0.2">
      <c r="B305" s="57">
        <v>300</v>
      </c>
      <c r="C305" s="39"/>
      <c r="D305" s="30"/>
      <c r="E305" s="30"/>
      <c r="F305" s="59"/>
      <c r="G305" s="59"/>
      <c r="H305" s="60"/>
      <c r="I305" s="68"/>
      <c r="J305" s="25"/>
      <c r="L305" s="126" t="str">
        <f>IF(F305="","",INDEX(Rotas!H:H,MATCH(F305,Rotas!M:M,0),1))</f>
        <v/>
      </c>
    </row>
    <row r="306" spans="2:12" ht="20.100000000000001" customHeight="1" x14ac:dyDescent="0.2">
      <c r="B306" s="57">
        <v>301</v>
      </c>
      <c r="C306" s="39"/>
      <c r="D306" s="30"/>
      <c r="E306" s="30"/>
      <c r="F306" s="59"/>
      <c r="G306" s="59"/>
      <c r="H306" s="60"/>
      <c r="I306" s="68"/>
      <c r="J306" s="25"/>
      <c r="L306" s="126" t="str">
        <f>IF(F306="","",INDEX(Rotas!H:H,MATCH(F306,Rotas!M:M,0),1))</f>
        <v/>
      </c>
    </row>
    <row r="307" spans="2:12" ht="20.100000000000001" customHeight="1" x14ac:dyDescent="0.2">
      <c r="B307" s="57">
        <v>302</v>
      </c>
      <c r="C307" s="39"/>
      <c r="D307" s="30"/>
      <c r="E307" s="30"/>
      <c r="F307" s="59"/>
      <c r="G307" s="59"/>
      <c r="H307" s="60"/>
      <c r="I307" s="68"/>
      <c r="J307" s="25"/>
      <c r="L307" s="126" t="str">
        <f>IF(F307="","",INDEX(Rotas!H:H,MATCH(F307,Rotas!M:M,0),1))</f>
        <v/>
      </c>
    </row>
    <row r="308" spans="2:12" ht="20.100000000000001" customHeight="1" x14ac:dyDescent="0.2">
      <c r="B308" s="57">
        <v>303</v>
      </c>
      <c r="C308" s="39"/>
      <c r="D308" s="30"/>
      <c r="E308" s="30"/>
      <c r="F308" s="59"/>
      <c r="G308" s="59"/>
      <c r="H308" s="60"/>
      <c r="I308" s="68"/>
      <c r="J308" s="25"/>
      <c r="L308" s="126" t="str">
        <f>IF(F308="","",INDEX(Rotas!H:H,MATCH(F308,Rotas!M:M,0),1))</f>
        <v/>
      </c>
    </row>
    <row r="309" spans="2:12" ht="20.100000000000001" customHeight="1" x14ac:dyDescent="0.2">
      <c r="B309" s="57">
        <v>304</v>
      </c>
      <c r="C309" s="39"/>
      <c r="D309" s="30"/>
      <c r="E309" s="30"/>
      <c r="F309" s="59"/>
      <c r="G309" s="59"/>
      <c r="H309" s="60"/>
      <c r="I309" s="68"/>
      <c r="J309" s="25"/>
      <c r="L309" s="126" t="str">
        <f>IF(F309="","",INDEX(Rotas!H:H,MATCH(F309,Rotas!M:M,0),1))</f>
        <v/>
      </c>
    </row>
    <row r="310" spans="2:12" ht="20.100000000000001" customHeight="1" x14ac:dyDescent="0.2">
      <c r="B310" s="57">
        <v>305</v>
      </c>
      <c r="C310" s="39"/>
      <c r="D310" s="30"/>
      <c r="E310" s="30"/>
      <c r="F310" s="59"/>
      <c r="G310" s="59"/>
      <c r="H310" s="60"/>
      <c r="I310" s="68"/>
      <c r="J310" s="25"/>
      <c r="L310" s="126" t="str">
        <f>IF(F310="","",INDEX(Rotas!H:H,MATCH(F310,Rotas!M:M,0),1))</f>
        <v/>
      </c>
    </row>
    <row r="311" spans="2:12" ht="20.100000000000001" customHeight="1" x14ac:dyDescent="0.2">
      <c r="B311" s="57">
        <v>306</v>
      </c>
      <c r="C311" s="39"/>
      <c r="D311" s="30"/>
      <c r="E311" s="30"/>
      <c r="F311" s="59"/>
      <c r="G311" s="59"/>
      <c r="H311" s="60"/>
      <c r="I311" s="68"/>
      <c r="J311" s="25"/>
      <c r="L311" s="126" t="str">
        <f>IF(F311="","",INDEX(Rotas!H:H,MATCH(F311,Rotas!M:M,0),1))</f>
        <v/>
      </c>
    </row>
    <row r="312" spans="2:12" ht="20.100000000000001" customHeight="1" x14ac:dyDescent="0.2">
      <c r="B312" s="57">
        <v>307</v>
      </c>
      <c r="C312" s="39"/>
      <c r="D312" s="30"/>
      <c r="E312" s="30"/>
      <c r="F312" s="59"/>
      <c r="G312" s="59"/>
      <c r="H312" s="60"/>
      <c r="I312" s="68"/>
      <c r="J312" s="25"/>
      <c r="L312" s="126" t="str">
        <f>IF(F312="","",INDEX(Rotas!H:H,MATCH(F312,Rotas!M:M,0),1))</f>
        <v/>
      </c>
    </row>
    <row r="313" spans="2:12" ht="20.100000000000001" customHeight="1" x14ac:dyDescent="0.2">
      <c r="B313" s="57">
        <v>308</v>
      </c>
      <c r="C313" s="39"/>
      <c r="D313" s="30"/>
      <c r="E313" s="30"/>
      <c r="F313" s="59"/>
      <c r="G313" s="59"/>
      <c r="H313" s="60"/>
      <c r="I313" s="68"/>
      <c r="J313" s="25"/>
      <c r="L313" s="126" t="str">
        <f>IF(F313="","",INDEX(Rotas!H:H,MATCH(F313,Rotas!M:M,0),1))</f>
        <v/>
      </c>
    </row>
    <row r="314" spans="2:12" ht="20.100000000000001" customHeight="1" x14ac:dyDescent="0.2">
      <c r="B314" s="57">
        <v>309</v>
      </c>
      <c r="C314" s="39"/>
      <c r="D314" s="30"/>
      <c r="E314" s="30"/>
      <c r="F314" s="59"/>
      <c r="G314" s="59"/>
      <c r="H314" s="60"/>
      <c r="I314" s="68"/>
      <c r="J314" s="25"/>
      <c r="L314" s="126" t="str">
        <f>IF(F314="","",INDEX(Rotas!H:H,MATCH(F314,Rotas!M:M,0),1))</f>
        <v/>
      </c>
    </row>
    <row r="315" spans="2:12" ht="20.100000000000001" customHeight="1" x14ac:dyDescent="0.2">
      <c r="B315" s="57">
        <v>310</v>
      </c>
      <c r="C315" s="39"/>
      <c r="D315" s="30"/>
      <c r="E315" s="30"/>
      <c r="F315" s="59"/>
      <c r="G315" s="59"/>
      <c r="H315" s="60"/>
      <c r="I315" s="68"/>
      <c r="J315" s="25"/>
      <c r="L315" s="126" t="str">
        <f>IF(F315="","",INDEX(Rotas!H:H,MATCH(F315,Rotas!M:M,0),1))</f>
        <v/>
      </c>
    </row>
    <row r="316" spans="2:12" ht="20.100000000000001" customHeight="1" x14ac:dyDescent="0.2">
      <c r="B316" s="57">
        <v>311</v>
      </c>
      <c r="C316" s="39"/>
      <c r="D316" s="30"/>
      <c r="E316" s="30"/>
      <c r="F316" s="59"/>
      <c r="G316" s="59"/>
      <c r="H316" s="60"/>
      <c r="I316" s="68"/>
      <c r="J316" s="25"/>
      <c r="L316" s="126" t="str">
        <f>IF(F316="","",INDEX(Rotas!H:H,MATCH(F316,Rotas!M:M,0),1))</f>
        <v/>
      </c>
    </row>
    <row r="317" spans="2:12" ht="20.100000000000001" customHeight="1" x14ac:dyDescent="0.2">
      <c r="B317" s="57">
        <v>312</v>
      </c>
      <c r="C317" s="39"/>
      <c r="D317" s="30"/>
      <c r="E317" s="30"/>
      <c r="F317" s="59"/>
      <c r="G317" s="59"/>
      <c r="H317" s="60"/>
      <c r="I317" s="68"/>
      <c r="J317" s="25"/>
      <c r="L317" s="126" t="str">
        <f>IF(F317="","",INDEX(Rotas!H:H,MATCH(F317,Rotas!M:M,0),1))</f>
        <v/>
      </c>
    </row>
    <row r="318" spans="2:12" ht="20.100000000000001" customHeight="1" x14ac:dyDescent="0.2">
      <c r="B318" s="57">
        <v>313</v>
      </c>
      <c r="C318" s="39"/>
      <c r="D318" s="30"/>
      <c r="E318" s="30"/>
      <c r="F318" s="59"/>
      <c r="G318" s="59"/>
      <c r="H318" s="60"/>
      <c r="I318" s="68"/>
      <c r="J318" s="25"/>
      <c r="L318" s="126" t="str">
        <f>IF(F318="","",INDEX(Rotas!H:H,MATCH(F318,Rotas!M:M,0),1))</f>
        <v/>
      </c>
    </row>
    <row r="319" spans="2:12" ht="20.100000000000001" customHeight="1" x14ac:dyDescent="0.2">
      <c r="B319" s="57">
        <v>314</v>
      </c>
      <c r="C319" s="39"/>
      <c r="D319" s="30"/>
      <c r="E319" s="30"/>
      <c r="F319" s="59"/>
      <c r="G319" s="59"/>
      <c r="H319" s="60"/>
      <c r="I319" s="68"/>
      <c r="J319" s="25"/>
      <c r="L319" s="126" t="str">
        <f>IF(F319="","",INDEX(Rotas!H:H,MATCH(F319,Rotas!M:M,0),1))</f>
        <v/>
      </c>
    </row>
    <row r="320" spans="2:12" ht="20.100000000000001" customHeight="1" x14ac:dyDescent="0.2">
      <c r="B320" s="57">
        <v>315</v>
      </c>
      <c r="C320" s="39"/>
      <c r="D320" s="30"/>
      <c r="E320" s="30"/>
      <c r="F320" s="59"/>
      <c r="G320" s="59"/>
      <c r="H320" s="60"/>
      <c r="I320" s="68"/>
      <c r="J320" s="25"/>
      <c r="L320" s="126" t="str">
        <f>IF(F320="","",INDEX(Rotas!H:H,MATCH(F320,Rotas!M:M,0),1))</f>
        <v/>
      </c>
    </row>
    <row r="321" spans="2:12" ht="20.100000000000001" customHeight="1" x14ac:dyDescent="0.2">
      <c r="B321" s="57">
        <v>316</v>
      </c>
      <c r="C321" s="39"/>
      <c r="D321" s="30"/>
      <c r="E321" s="30"/>
      <c r="F321" s="59"/>
      <c r="G321" s="59"/>
      <c r="H321" s="60"/>
      <c r="I321" s="68"/>
      <c r="J321" s="25"/>
      <c r="L321" s="126" t="str">
        <f>IF(F321="","",INDEX(Rotas!H:H,MATCH(F321,Rotas!M:M,0),1))</f>
        <v/>
      </c>
    </row>
    <row r="322" spans="2:12" ht="20.100000000000001" customHeight="1" x14ac:dyDescent="0.2">
      <c r="B322" s="57">
        <v>317</v>
      </c>
      <c r="C322" s="39"/>
      <c r="D322" s="30"/>
      <c r="E322" s="30"/>
      <c r="F322" s="59"/>
      <c r="G322" s="59"/>
      <c r="H322" s="60"/>
      <c r="I322" s="68"/>
      <c r="J322" s="25"/>
      <c r="L322" s="126" t="str">
        <f>IF(F322="","",INDEX(Rotas!H:H,MATCH(F322,Rotas!M:M,0),1))</f>
        <v/>
      </c>
    </row>
    <row r="323" spans="2:12" ht="20.100000000000001" customHeight="1" x14ac:dyDescent="0.2">
      <c r="B323" s="57">
        <v>318</v>
      </c>
      <c r="C323" s="39"/>
      <c r="D323" s="30"/>
      <c r="E323" s="30"/>
      <c r="F323" s="59"/>
      <c r="G323" s="59"/>
      <c r="H323" s="60"/>
      <c r="I323" s="68"/>
      <c r="J323" s="25"/>
      <c r="L323" s="126" t="str">
        <f>IF(F323="","",INDEX(Rotas!H:H,MATCH(F323,Rotas!M:M,0),1))</f>
        <v/>
      </c>
    </row>
    <row r="324" spans="2:12" ht="20.100000000000001" customHeight="1" x14ac:dyDescent="0.2">
      <c r="B324" s="57">
        <v>319</v>
      </c>
      <c r="C324" s="39"/>
      <c r="D324" s="30"/>
      <c r="E324" s="30"/>
      <c r="F324" s="59"/>
      <c r="G324" s="59"/>
      <c r="H324" s="60"/>
      <c r="I324" s="68"/>
      <c r="J324" s="25"/>
      <c r="L324" s="126" t="str">
        <f>IF(F324="","",INDEX(Rotas!H:H,MATCH(F324,Rotas!M:M,0),1))</f>
        <v/>
      </c>
    </row>
    <row r="325" spans="2:12" ht="20.100000000000001" customHeight="1" x14ac:dyDescent="0.2">
      <c r="B325" s="57">
        <v>320</v>
      </c>
      <c r="C325" s="39"/>
      <c r="D325" s="30"/>
      <c r="E325" s="30"/>
      <c r="F325" s="59"/>
      <c r="G325" s="59"/>
      <c r="H325" s="60"/>
      <c r="I325" s="68"/>
      <c r="J325" s="25"/>
      <c r="L325" s="126" t="str">
        <f>IF(F325="","",INDEX(Rotas!H:H,MATCH(F325,Rotas!M:M,0),1))</f>
        <v/>
      </c>
    </row>
    <row r="326" spans="2:12" ht="20.100000000000001" customHeight="1" x14ac:dyDescent="0.2">
      <c r="B326" s="57">
        <v>321</v>
      </c>
      <c r="C326" s="39"/>
      <c r="D326" s="30"/>
      <c r="E326" s="30"/>
      <c r="F326" s="59"/>
      <c r="G326" s="59"/>
      <c r="H326" s="60"/>
      <c r="I326" s="68"/>
      <c r="J326" s="25"/>
      <c r="L326" s="126" t="str">
        <f>IF(F326="","",INDEX(Rotas!H:H,MATCH(F326,Rotas!M:M,0),1))</f>
        <v/>
      </c>
    </row>
    <row r="327" spans="2:12" ht="20.100000000000001" customHeight="1" x14ac:dyDescent="0.2">
      <c r="B327" s="57">
        <v>322</v>
      </c>
      <c r="C327" s="39"/>
      <c r="D327" s="30"/>
      <c r="E327" s="30"/>
      <c r="F327" s="59"/>
      <c r="G327" s="59"/>
      <c r="H327" s="60"/>
      <c r="I327" s="68"/>
      <c r="J327" s="25"/>
      <c r="L327" s="126" t="str">
        <f>IF(F327="","",INDEX(Rotas!H:H,MATCH(F327,Rotas!M:M,0),1))</f>
        <v/>
      </c>
    </row>
    <row r="328" spans="2:12" ht="20.100000000000001" customHeight="1" x14ac:dyDescent="0.2">
      <c r="B328" s="57">
        <v>323</v>
      </c>
      <c r="C328" s="39"/>
      <c r="D328" s="30"/>
      <c r="E328" s="30"/>
      <c r="F328" s="59"/>
      <c r="G328" s="59"/>
      <c r="H328" s="60"/>
      <c r="I328" s="68"/>
      <c r="J328" s="25"/>
      <c r="L328" s="126" t="str">
        <f>IF(F328="","",INDEX(Rotas!H:H,MATCH(F328,Rotas!M:M,0),1))</f>
        <v/>
      </c>
    </row>
    <row r="329" spans="2:12" ht="20.100000000000001" customHeight="1" x14ac:dyDescent="0.2">
      <c r="B329" s="57">
        <v>324</v>
      </c>
      <c r="C329" s="39"/>
      <c r="D329" s="30"/>
      <c r="E329" s="30"/>
      <c r="F329" s="59"/>
      <c r="G329" s="59"/>
      <c r="H329" s="60"/>
      <c r="I329" s="68"/>
      <c r="J329" s="25"/>
      <c r="L329" s="126" t="str">
        <f>IF(F329="","",INDEX(Rotas!H:H,MATCH(F329,Rotas!M:M,0),1))</f>
        <v/>
      </c>
    </row>
    <row r="330" spans="2:12" ht="20.100000000000001" customHeight="1" x14ac:dyDescent="0.2">
      <c r="B330" s="57">
        <v>325</v>
      </c>
      <c r="C330" s="39"/>
      <c r="D330" s="30"/>
      <c r="E330" s="30"/>
      <c r="F330" s="59"/>
      <c r="G330" s="59"/>
      <c r="H330" s="60"/>
      <c r="I330" s="68"/>
      <c r="J330" s="25"/>
      <c r="L330" s="126" t="str">
        <f>IF(F330="","",INDEX(Rotas!H:H,MATCH(F330,Rotas!M:M,0),1))</f>
        <v/>
      </c>
    </row>
    <row r="331" spans="2:12" ht="20.100000000000001" customHeight="1" x14ac:dyDescent="0.2">
      <c r="B331" s="57">
        <v>326</v>
      </c>
      <c r="C331" s="39"/>
      <c r="D331" s="30"/>
      <c r="E331" s="30"/>
      <c r="F331" s="59"/>
      <c r="G331" s="59"/>
      <c r="H331" s="60"/>
      <c r="I331" s="68"/>
      <c r="J331" s="25"/>
      <c r="L331" s="126" t="str">
        <f>IF(F331="","",INDEX(Rotas!H:H,MATCH(F331,Rotas!M:M,0),1))</f>
        <v/>
      </c>
    </row>
    <row r="332" spans="2:12" ht="20.100000000000001" customHeight="1" x14ac:dyDescent="0.2">
      <c r="B332" s="57">
        <v>327</v>
      </c>
      <c r="C332" s="39"/>
      <c r="D332" s="30"/>
      <c r="E332" s="30"/>
      <c r="F332" s="59"/>
      <c r="G332" s="59"/>
      <c r="H332" s="60"/>
      <c r="I332" s="68"/>
      <c r="J332" s="25"/>
      <c r="L332" s="126" t="str">
        <f>IF(F332="","",INDEX(Rotas!H:H,MATCH(F332,Rotas!M:M,0),1))</f>
        <v/>
      </c>
    </row>
    <row r="333" spans="2:12" ht="20.100000000000001" customHeight="1" x14ac:dyDescent="0.2">
      <c r="B333" s="57">
        <v>328</v>
      </c>
      <c r="C333" s="39"/>
      <c r="D333" s="30"/>
      <c r="E333" s="30"/>
      <c r="F333" s="59"/>
      <c r="G333" s="59"/>
      <c r="H333" s="60"/>
      <c r="I333" s="68"/>
      <c r="J333" s="25"/>
      <c r="L333" s="126" t="str">
        <f>IF(F333="","",INDEX(Rotas!H:H,MATCH(F333,Rotas!M:M,0),1))</f>
        <v/>
      </c>
    </row>
    <row r="334" spans="2:12" ht="20.100000000000001" customHeight="1" x14ac:dyDescent="0.2">
      <c r="B334" s="57">
        <v>329</v>
      </c>
      <c r="C334" s="39"/>
      <c r="D334" s="30"/>
      <c r="E334" s="30"/>
      <c r="F334" s="59"/>
      <c r="G334" s="59"/>
      <c r="H334" s="60"/>
      <c r="I334" s="68"/>
      <c r="J334" s="25"/>
      <c r="L334" s="126" t="str">
        <f>IF(F334="","",INDEX(Rotas!H:H,MATCH(F334,Rotas!M:M,0),1))</f>
        <v/>
      </c>
    </row>
    <row r="335" spans="2:12" ht="20.100000000000001" customHeight="1" x14ac:dyDescent="0.2">
      <c r="B335" s="57">
        <v>330</v>
      </c>
      <c r="C335" s="39"/>
      <c r="D335" s="30"/>
      <c r="E335" s="30"/>
      <c r="F335" s="59"/>
      <c r="G335" s="59"/>
      <c r="H335" s="60"/>
      <c r="I335" s="68"/>
      <c r="J335" s="25"/>
      <c r="L335" s="126" t="str">
        <f>IF(F335="","",INDEX(Rotas!H:H,MATCH(F335,Rotas!M:M,0),1))</f>
        <v/>
      </c>
    </row>
    <row r="336" spans="2:12" ht="20.100000000000001" customHeight="1" x14ac:dyDescent="0.2">
      <c r="B336" s="57">
        <v>331</v>
      </c>
      <c r="C336" s="39"/>
      <c r="D336" s="30"/>
      <c r="E336" s="30"/>
      <c r="F336" s="59"/>
      <c r="G336" s="59"/>
      <c r="H336" s="60"/>
      <c r="I336" s="68"/>
      <c r="J336" s="25"/>
      <c r="L336" s="126" t="str">
        <f>IF(F336="","",INDEX(Rotas!H:H,MATCH(F336,Rotas!M:M,0),1))</f>
        <v/>
      </c>
    </row>
    <row r="337" spans="2:12" ht="20.100000000000001" customHeight="1" x14ac:dyDescent="0.2">
      <c r="B337" s="57">
        <v>332</v>
      </c>
      <c r="C337" s="39"/>
      <c r="D337" s="30"/>
      <c r="E337" s="30"/>
      <c r="F337" s="59"/>
      <c r="G337" s="59"/>
      <c r="H337" s="60"/>
      <c r="I337" s="68"/>
      <c r="J337" s="25"/>
      <c r="L337" s="126" t="str">
        <f>IF(F337="","",INDEX(Rotas!H:H,MATCH(F337,Rotas!M:M,0),1))</f>
        <v/>
      </c>
    </row>
    <row r="338" spans="2:12" ht="20.100000000000001" customHeight="1" x14ac:dyDescent="0.2">
      <c r="B338" s="57">
        <v>333</v>
      </c>
      <c r="C338" s="39"/>
      <c r="D338" s="30"/>
      <c r="E338" s="30"/>
      <c r="F338" s="59"/>
      <c r="G338" s="59"/>
      <c r="H338" s="60"/>
      <c r="I338" s="68"/>
      <c r="J338" s="25"/>
      <c r="L338" s="126" t="str">
        <f>IF(F338="","",INDEX(Rotas!H:H,MATCH(F338,Rotas!M:M,0),1))</f>
        <v/>
      </c>
    </row>
    <row r="339" spans="2:12" ht="20.100000000000001" customHeight="1" x14ac:dyDescent="0.2">
      <c r="B339" s="57">
        <v>334</v>
      </c>
      <c r="C339" s="39"/>
      <c r="D339" s="30"/>
      <c r="E339" s="30"/>
      <c r="F339" s="59"/>
      <c r="G339" s="59"/>
      <c r="H339" s="60"/>
      <c r="I339" s="68"/>
      <c r="J339" s="25"/>
      <c r="L339" s="126" t="str">
        <f>IF(F339="","",INDEX(Rotas!H:H,MATCH(F339,Rotas!M:M,0),1))</f>
        <v/>
      </c>
    </row>
    <row r="340" spans="2:12" ht="20.100000000000001" customHeight="1" x14ac:dyDescent="0.2">
      <c r="B340" s="57">
        <v>335</v>
      </c>
      <c r="C340" s="39"/>
      <c r="D340" s="30"/>
      <c r="E340" s="30"/>
      <c r="F340" s="59"/>
      <c r="G340" s="59"/>
      <c r="H340" s="60"/>
      <c r="I340" s="68"/>
      <c r="J340" s="25"/>
      <c r="L340" s="126" t="str">
        <f>IF(F340="","",INDEX(Rotas!H:H,MATCH(F340,Rotas!M:M,0),1))</f>
        <v/>
      </c>
    </row>
    <row r="341" spans="2:12" ht="20.100000000000001" customHeight="1" x14ac:dyDescent="0.2">
      <c r="B341" s="57">
        <v>336</v>
      </c>
      <c r="C341" s="39"/>
      <c r="D341" s="30"/>
      <c r="E341" s="30"/>
      <c r="F341" s="59"/>
      <c r="G341" s="59"/>
      <c r="H341" s="60"/>
      <c r="I341" s="68"/>
      <c r="J341" s="25"/>
      <c r="L341" s="126" t="str">
        <f>IF(F341="","",INDEX(Rotas!H:H,MATCH(F341,Rotas!M:M,0),1))</f>
        <v/>
      </c>
    </row>
    <row r="342" spans="2:12" ht="20.100000000000001" customHeight="1" x14ac:dyDescent="0.2">
      <c r="B342" s="57">
        <v>337</v>
      </c>
      <c r="C342" s="39"/>
      <c r="D342" s="30"/>
      <c r="E342" s="30"/>
      <c r="F342" s="59"/>
      <c r="G342" s="59"/>
      <c r="H342" s="60"/>
      <c r="I342" s="68"/>
      <c r="J342" s="25"/>
      <c r="L342" s="126" t="str">
        <f>IF(F342="","",INDEX(Rotas!H:H,MATCH(F342,Rotas!M:M,0),1))</f>
        <v/>
      </c>
    </row>
    <row r="343" spans="2:12" ht="20.100000000000001" customHeight="1" x14ac:dyDescent="0.2">
      <c r="B343" s="57">
        <v>338</v>
      </c>
      <c r="C343" s="39"/>
      <c r="D343" s="30"/>
      <c r="E343" s="30"/>
      <c r="F343" s="59"/>
      <c r="G343" s="59"/>
      <c r="H343" s="60"/>
      <c r="I343" s="68"/>
      <c r="J343" s="25"/>
      <c r="L343" s="126" t="str">
        <f>IF(F343="","",INDEX(Rotas!H:H,MATCH(F343,Rotas!M:M,0),1))</f>
        <v/>
      </c>
    </row>
    <row r="344" spans="2:12" ht="20.100000000000001" customHeight="1" x14ac:dyDescent="0.2">
      <c r="B344" s="57">
        <v>339</v>
      </c>
      <c r="C344" s="39"/>
      <c r="D344" s="30"/>
      <c r="E344" s="30"/>
      <c r="F344" s="59"/>
      <c r="G344" s="59"/>
      <c r="H344" s="60"/>
      <c r="I344" s="68"/>
      <c r="J344" s="25"/>
      <c r="L344" s="126" t="str">
        <f>IF(F344="","",INDEX(Rotas!H:H,MATCH(F344,Rotas!M:M,0),1))</f>
        <v/>
      </c>
    </row>
    <row r="345" spans="2:12" ht="20.100000000000001" customHeight="1" x14ac:dyDescent="0.2">
      <c r="B345" s="57">
        <v>340</v>
      </c>
      <c r="C345" s="39"/>
      <c r="D345" s="30"/>
      <c r="E345" s="30"/>
      <c r="F345" s="59"/>
      <c r="G345" s="59"/>
      <c r="H345" s="60"/>
      <c r="I345" s="68"/>
      <c r="J345" s="25"/>
      <c r="L345" s="126" t="str">
        <f>IF(F345="","",INDEX(Rotas!H:H,MATCH(F345,Rotas!M:M,0),1))</f>
        <v/>
      </c>
    </row>
    <row r="346" spans="2:12" ht="20.100000000000001" customHeight="1" x14ac:dyDescent="0.2">
      <c r="B346" s="57">
        <v>341</v>
      </c>
      <c r="C346" s="39"/>
      <c r="D346" s="30"/>
      <c r="E346" s="30"/>
      <c r="F346" s="59"/>
      <c r="G346" s="59"/>
      <c r="H346" s="60"/>
      <c r="I346" s="68"/>
      <c r="J346" s="25"/>
      <c r="L346" s="126" t="str">
        <f>IF(F346="","",INDEX(Rotas!H:H,MATCH(F346,Rotas!M:M,0),1))</f>
        <v/>
      </c>
    </row>
    <row r="347" spans="2:12" ht="20.100000000000001" customHeight="1" x14ac:dyDescent="0.2">
      <c r="B347" s="57">
        <v>342</v>
      </c>
      <c r="C347" s="39"/>
      <c r="D347" s="30"/>
      <c r="E347" s="30"/>
      <c r="F347" s="59"/>
      <c r="G347" s="59"/>
      <c r="H347" s="60"/>
      <c r="I347" s="68"/>
      <c r="J347" s="25"/>
      <c r="L347" s="126" t="str">
        <f>IF(F347="","",INDEX(Rotas!H:H,MATCH(F347,Rotas!M:M,0),1))</f>
        <v/>
      </c>
    </row>
    <row r="348" spans="2:12" ht="20.100000000000001" customHeight="1" x14ac:dyDescent="0.2">
      <c r="B348" s="57">
        <v>343</v>
      </c>
      <c r="C348" s="39"/>
      <c r="D348" s="30"/>
      <c r="E348" s="30"/>
      <c r="F348" s="59"/>
      <c r="G348" s="59"/>
      <c r="H348" s="60"/>
      <c r="I348" s="68"/>
      <c r="J348" s="25"/>
      <c r="L348" s="126" t="str">
        <f>IF(F348="","",INDEX(Rotas!H:H,MATCH(F348,Rotas!M:M,0),1))</f>
        <v/>
      </c>
    </row>
    <row r="349" spans="2:12" ht="20.100000000000001" customHeight="1" x14ac:dyDescent="0.2">
      <c r="B349" s="57">
        <v>344</v>
      </c>
      <c r="C349" s="39"/>
      <c r="D349" s="30"/>
      <c r="E349" s="30"/>
      <c r="F349" s="59"/>
      <c r="G349" s="59"/>
      <c r="H349" s="60"/>
      <c r="I349" s="68"/>
      <c r="J349" s="25"/>
      <c r="L349" s="126" t="str">
        <f>IF(F349="","",INDEX(Rotas!H:H,MATCH(F349,Rotas!M:M,0),1))</f>
        <v/>
      </c>
    </row>
    <row r="350" spans="2:12" ht="20.100000000000001" customHeight="1" x14ac:dyDescent="0.2">
      <c r="B350" s="57">
        <v>345</v>
      </c>
      <c r="C350" s="39"/>
      <c r="D350" s="30"/>
      <c r="E350" s="30"/>
      <c r="F350" s="59"/>
      <c r="G350" s="59"/>
      <c r="H350" s="60"/>
      <c r="I350" s="68"/>
      <c r="J350" s="25"/>
      <c r="L350" s="126" t="str">
        <f>IF(F350="","",INDEX(Rotas!H:H,MATCH(F350,Rotas!M:M,0),1))</f>
        <v/>
      </c>
    </row>
    <row r="351" spans="2:12" ht="20.100000000000001" customHeight="1" x14ac:dyDescent="0.2">
      <c r="B351" s="57">
        <v>346</v>
      </c>
      <c r="C351" s="39"/>
      <c r="D351" s="30"/>
      <c r="E351" s="30"/>
      <c r="F351" s="59"/>
      <c r="G351" s="59"/>
      <c r="H351" s="60"/>
      <c r="I351" s="68"/>
      <c r="J351" s="25"/>
      <c r="L351" s="126" t="str">
        <f>IF(F351="","",INDEX(Rotas!H:H,MATCH(F351,Rotas!M:M,0),1))</f>
        <v/>
      </c>
    </row>
    <row r="352" spans="2:12" ht="20.100000000000001" customHeight="1" x14ac:dyDescent="0.2">
      <c r="B352" s="57">
        <v>347</v>
      </c>
      <c r="C352" s="39"/>
      <c r="D352" s="30"/>
      <c r="E352" s="30"/>
      <c r="F352" s="59"/>
      <c r="G352" s="59"/>
      <c r="H352" s="60"/>
      <c r="I352" s="68"/>
      <c r="J352" s="25"/>
      <c r="L352" s="126" t="str">
        <f>IF(F352="","",INDEX(Rotas!H:H,MATCH(F352,Rotas!M:M,0),1))</f>
        <v/>
      </c>
    </row>
    <row r="353" spans="2:12" ht="20.100000000000001" customHeight="1" x14ac:dyDescent="0.2">
      <c r="B353" s="57">
        <v>348</v>
      </c>
      <c r="C353" s="39"/>
      <c r="D353" s="30"/>
      <c r="E353" s="30"/>
      <c r="F353" s="59"/>
      <c r="G353" s="59"/>
      <c r="H353" s="60"/>
      <c r="I353" s="68"/>
      <c r="J353" s="25"/>
      <c r="L353" s="126" t="str">
        <f>IF(F353="","",INDEX(Rotas!H:H,MATCH(F353,Rotas!M:M,0),1))</f>
        <v/>
      </c>
    </row>
    <row r="354" spans="2:12" ht="20.100000000000001" customHeight="1" x14ac:dyDescent="0.2">
      <c r="B354" s="57">
        <v>349</v>
      </c>
      <c r="C354" s="39"/>
      <c r="D354" s="30"/>
      <c r="E354" s="30"/>
      <c r="F354" s="59"/>
      <c r="G354" s="59"/>
      <c r="H354" s="60"/>
      <c r="I354" s="68"/>
      <c r="J354" s="25"/>
      <c r="L354" s="126" t="str">
        <f>IF(F354="","",INDEX(Rotas!H:H,MATCH(F354,Rotas!M:M,0),1))</f>
        <v/>
      </c>
    </row>
    <row r="355" spans="2:12" ht="20.100000000000001" customHeight="1" x14ac:dyDescent="0.2">
      <c r="B355" s="57">
        <v>350</v>
      </c>
      <c r="C355" s="39"/>
      <c r="D355" s="30"/>
      <c r="E355" s="30"/>
      <c r="F355" s="59"/>
      <c r="G355" s="59"/>
      <c r="H355" s="60"/>
      <c r="I355" s="68"/>
      <c r="J355" s="25"/>
      <c r="L355" s="126" t="str">
        <f>IF(F355="","",INDEX(Rotas!H:H,MATCH(F355,Rotas!M:M,0),1))</f>
        <v/>
      </c>
    </row>
    <row r="356" spans="2:12" ht="20.100000000000001" customHeight="1" x14ac:dyDescent="0.2">
      <c r="B356" s="57">
        <v>351</v>
      </c>
      <c r="C356" s="39"/>
      <c r="D356" s="30"/>
      <c r="E356" s="30"/>
      <c r="F356" s="59"/>
      <c r="G356" s="59"/>
      <c r="H356" s="60"/>
      <c r="I356" s="68"/>
      <c r="J356" s="25"/>
      <c r="L356" s="126" t="str">
        <f>IF(F356="","",INDEX(Rotas!H:H,MATCH(F356,Rotas!M:M,0),1))</f>
        <v/>
      </c>
    </row>
    <row r="357" spans="2:12" ht="20.100000000000001" customHeight="1" x14ac:dyDescent="0.2">
      <c r="B357" s="57">
        <v>352</v>
      </c>
      <c r="C357" s="39"/>
      <c r="D357" s="30"/>
      <c r="E357" s="30"/>
      <c r="F357" s="59"/>
      <c r="G357" s="59"/>
      <c r="H357" s="60"/>
      <c r="I357" s="68"/>
      <c r="J357" s="25"/>
      <c r="L357" s="126" t="str">
        <f>IF(F357="","",INDEX(Rotas!H:H,MATCH(F357,Rotas!M:M,0),1))</f>
        <v/>
      </c>
    </row>
    <row r="358" spans="2:12" ht="20.100000000000001" customHeight="1" x14ac:dyDescent="0.2">
      <c r="B358" s="57">
        <v>353</v>
      </c>
      <c r="C358" s="39"/>
      <c r="D358" s="30"/>
      <c r="E358" s="30"/>
      <c r="F358" s="59"/>
      <c r="G358" s="59"/>
      <c r="H358" s="60"/>
      <c r="I358" s="68"/>
      <c r="J358" s="25"/>
      <c r="L358" s="126" t="str">
        <f>IF(F358="","",INDEX(Rotas!H:H,MATCH(F358,Rotas!M:M,0),1))</f>
        <v/>
      </c>
    </row>
    <row r="359" spans="2:12" ht="20.100000000000001" customHeight="1" x14ac:dyDescent="0.2">
      <c r="B359" s="57">
        <v>354</v>
      </c>
      <c r="C359" s="39"/>
      <c r="D359" s="30"/>
      <c r="E359" s="30"/>
      <c r="F359" s="59"/>
      <c r="G359" s="59"/>
      <c r="H359" s="60"/>
      <c r="I359" s="68"/>
      <c r="J359" s="25"/>
      <c r="L359" s="126" t="str">
        <f>IF(F359="","",INDEX(Rotas!H:H,MATCH(F359,Rotas!M:M,0),1))</f>
        <v/>
      </c>
    </row>
    <row r="360" spans="2:12" ht="20.100000000000001" customHeight="1" x14ac:dyDescent="0.2">
      <c r="B360" s="57">
        <v>355</v>
      </c>
      <c r="C360" s="39"/>
      <c r="D360" s="30"/>
      <c r="E360" s="30"/>
      <c r="F360" s="59"/>
      <c r="G360" s="59"/>
      <c r="H360" s="60"/>
      <c r="I360" s="68"/>
      <c r="J360" s="25"/>
      <c r="L360" s="126" t="str">
        <f>IF(F360="","",INDEX(Rotas!H:H,MATCH(F360,Rotas!M:M,0),1))</f>
        <v/>
      </c>
    </row>
    <row r="361" spans="2:12" ht="20.100000000000001" customHeight="1" x14ac:dyDescent="0.2">
      <c r="B361" s="57">
        <v>356</v>
      </c>
      <c r="C361" s="39"/>
      <c r="D361" s="30"/>
      <c r="E361" s="30"/>
      <c r="F361" s="59"/>
      <c r="G361" s="59"/>
      <c r="H361" s="60"/>
      <c r="I361" s="68"/>
      <c r="J361" s="25"/>
      <c r="L361" s="126" t="str">
        <f>IF(F361="","",INDEX(Rotas!H:H,MATCH(F361,Rotas!M:M,0),1))</f>
        <v/>
      </c>
    </row>
    <row r="362" spans="2:12" ht="20.100000000000001" customHeight="1" x14ac:dyDescent="0.2">
      <c r="B362" s="57">
        <v>357</v>
      </c>
      <c r="C362" s="39"/>
      <c r="D362" s="30"/>
      <c r="E362" s="30"/>
      <c r="F362" s="59"/>
      <c r="G362" s="59"/>
      <c r="H362" s="60"/>
      <c r="I362" s="68"/>
      <c r="J362" s="25"/>
      <c r="L362" s="126" t="str">
        <f>IF(F362="","",INDEX(Rotas!H:H,MATCH(F362,Rotas!M:M,0),1))</f>
        <v/>
      </c>
    </row>
    <row r="363" spans="2:12" ht="20.100000000000001" customHeight="1" x14ac:dyDescent="0.2">
      <c r="B363" s="57">
        <v>358</v>
      </c>
      <c r="C363" s="39"/>
      <c r="D363" s="30"/>
      <c r="E363" s="30"/>
      <c r="F363" s="59"/>
      <c r="G363" s="59"/>
      <c r="H363" s="60"/>
      <c r="I363" s="68"/>
      <c r="J363" s="25"/>
      <c r="L363" s="126" t="str">
        <f>IF(F363="","",INDEX(Rotas!H:H,MATCH(F363,Rotas!M:M,0),1))</f>
        <v/>
      </c>
    </row>
    <row r="364" spans="2:12" ht="20.100000000000001" customHeight="1" x14ac:dyDescent="0.2">
      <c r="B364" s="57">
        <v>359</v>
      </c>
      <c r="C364" s="39"/>
      <c r="D364" s="30"/>
      <c r="E364" s="30"/>
      <c r="F364" s="59"/>
      <c r="G364" s="59"/>
      <c r="H364" s="60"/>
      <c r="I364" s="68"/>
      <c r="J364" s="25"/>
      <c r="L364" s="126" t="str">
        <f>IF(F364="","",INDEX(Rotas!H:H,MATCH(F364,Rotas!M:M,0),1))</f>
        <v/>
      </c>
    </row>
    <row r="365" spans="2:12" ht="20.100000000000001" customHeight="1" x14ac:dyDescent="0.2">
      <c r="B365" s="57">
        <v>360</v>
      </c>
      <c r="C365" s="39"/>
      <c r="D365" s="30"/>
      <c r="E365" s="30"/>
      <c r="F365" s="59"/>
      <c r="G365" s="59"/>
      <c r="H365" s="60"/>
      <c r="I365" s="68"/>
      <c r="J365" s="25"/>
      <c r="L365" s="126" t="str">
        <f>IF(F365="","",INDEX(Rotas!H:H,MATCH(F365,Rotas!M:M,0),1))</f>
        <v/>
      </c>
    </row>
    <row r="366" spans="2:12" ht="20.100000000000001" customHeight="1" x14ac:dyDescent="0.2">
      <c r="B366" s="57">
        <v>361</v>
      </c>
      <c r="C366" s="39"/>
      <c r="D366" s="30"/>
      <c r="E366" s="30"/>
      <c r="F366" s="59"/>
      <c r="G366" s="59"/>
      <c r="H366" s="60"/>
      <c r="I366" s="68"/>
      <c r="J366" s="25"/>
      <c r="L366" s="126" t="str">
        <f>IF(F366="","",INDEX(Rotas!H:H,MATCH(F366,Rotas!M:M,0),1))</f>
        <v/>
      </c>
    </row>
    <row r="367" spans="2:12" ht="20.100000000000001" customHeight="1" x14ac:dyDescent="0.2">
      <c r="B367" s="57">
        <v>362</v>
      </c>
      <c r="C367" s="39"/>
      <c r="D367" s="30"/>
      <c r="E367" s="30"/>
      <c r="F367" s="59"/>
      <c r="G367" s="59"/>
      <c r="H367" s="60"/>
      <c r="I367" s="68"/>
      <c r="J367" s="25"/>
      <c r="L367" s="126" t="str">
        <f>IF(F367="","",INDEX(Rotas!H:H,MATCH(F367,Rotas!M:M,0),1))</f>
        <v/>
      </c>
    </row>
    <row r="368" spans="2:12" ht="20.100000000000001" customHeight="1" x14ac:dyDescent="0.2">
      <c r="B368" s="57">
        <v>363</v>
      </c>
      <c r="C368" s="39"/>
      <c r="D368" s="30"/>
      <c r="E368" s="30"/>
      <c r="F368" s="59"/>
      <c r="G368" s="59"/>
      <c r="H368" s="60"/>
      <c r="I368" s="68"/>
      <c r="J368" s="25"/>
      <c r="L368" s="126" t="str">
        <f>IF(F368="","",INDEX(Rotas!H:H,MATCH(F368,Rotas!M:M,0),1))</f>
        <v/>
      </c>
    </row>
    <row r="369" spans="2:12" ht="20.100000000000001" customHeight="1" x14ac:dyDescent="0.2">
      <c r="B369" s="57">
        <v>364</v>
      </c>
      <c r="C369" s="39"/>
      <c r="D369" s="30"/>
      <c r="E369" s="30"/>
      <c r="F369" s="59"/>
      <c r="G369" s="59"/>
      <c r="H369" s="60"/>
      <c r="I369" s="68"/>
      <c r="J369" s="25"/>
      <c r="L369" s="126" t="str">
        <f>IF(F369="","",INDEX(Rotas!H:H,MATCH(F369,Rotas!M:M,0),1))</f>
        <v/>
      </c>
    </row>
    <row r="370" spans="2:12" ht="20.100000000000001" customHeight="1" x14ac:dyDescent="0.2">
      <c r="B370" s="57">
        <v>365</v>
      </c>
      <c r="C370" s="39"/>
      <c r="D370" s="30"/>
      <c r="E370" s="30"/>
      <c r="F370" s="59"/>
      <c r="G370" s="59"/>
      <c r="H370" s="60"/>
      <c r="I370" s="68"/>
      <c r="J370" s="25"/>
      <c r="L370" s="126" t="str">
        <f>IF(F370="","",INDEX(Rotas!H:H,MATCH(F370,Rotas!M:M,0),1))</f>
        <v/>
      </c>
    </row>
    <row r="371" spans="2:12" ht="20.100000000000001" customHeight="1" x14ac:dyDescent="0.2">
      <c r="B371" s="57">
        <v>366</v>
      </c>
      <c r="C371" s="39"/>
      <c r="D371" s="30"/>
      <c r="E371" s="30"/>
      <c r="F371" s="59"/>
      <c r="G371" s="59"/>
      <c r="H371" s="60"/>
      <c r="I371" s="68"/>
      <c r="J371" s="25"/>
      <c r="L371" s="126" t="str">
        <f>IF(F371="","",INDEX(Rotas!H:H,MATCH(F371,Rotas!M:M,0),1))</f>
        <v/>
      </c>
    </row>
    <row r="372" spans="2:12" ht="20.100000000000001" customHeight="1" x14ac:dyDescent="0.2">
      <c r="B372" s="57">
        <v>367</v>
      </c>
      <c r="C372" s="39"/>
      <c r="D372" s="30"/>
      <c r="E372" s="30"/>
      <c r="F372" s="59"/>
      <c r="G372" s="59"/>
      <c r="H372" s="60"/>
      <c r="I372" s="68"/>
      <c r="J372" s="25"/>
      <c r="L372" s="126" t="str">
        <f>IF(F372="","",INDEX(Rotas!H:H,MATCH(F372,Rotas!M:M,0),1))</f>
        <v/>
      </c>
    </row>
    <row r="373" spans="2:12" ht="20.100000000000001" customHeight="1" x14ac:dyDescent="0.2">
      <c r="B373" s="57">
        <v>368</v>
      </c>
      <c r="C373" s="39"/>
      <c r="D373" s="30"/>
      <c r="E373" s="30"/>
      <c r="F373" s="59"/>
      <c r="G373" s="59"/>
      <c r="H373" s="60"/>
      <c r="I373" s="68"/>
      <c r="J373" s="25"/>
      <c r="L373" s="126" t="str">
        <f>IF(F373="","",INDEX(Rotas!H:H,MATCH(F373,Rotas!M:M,0),1))</f>
        <v/>
      </c>
    </row>
    <row r="374" spans="2:12" ht="20.100000000000001" customHeight="1" x14ac:dyDescent="0.2">
      <c r="B374" s="57">
        <v>369</v>
      </c>
      <c r="C374" s="39"/>
      <c r="D374" s="30"/>
      <c r="E374" s="30"/>
      <c r="F374" s="59"/>
      <c r="G374" s="59"/>
      <c r="H374" s="60"/>
      <c r="I374" s="68"/>
      <c r="J374" s="25"/>
      <c r="L374" s="126" t="str">
        <f>IF(F374="","",INDEX(Rotas!H:H,MATCH(F374,Rotas!M:M,0),1))</f>
        <v/>
      </c>
    </row>
    <row r="375" spans="2:12" ht="20.100000000000001" customHeight="1" x14ac:dyDescent="0.2">
      <c r="B375" s="57">
        <v>370</v>
      </c>
      <c r="C375" s="39"/>
      <c r="D375" s="30"/>
      <c r="E375" s="30"/>
      <c r="F375" s="59"/>
      <c r="G375" s="59"/>
      <c r="H375" s="60"/>
      <c r="I375" s="68"/>
      <c r="J375" s="25"/>
      <c r="L375" s="126" t="str">
        <f>IF(F375="","",INDEX(Rotas!H:H,MATCH(F375,Rotas!M:M,0),1))</f>
        <v/>
      </c>
    </row>
    <row r="376" spans="2:12" ht="20.100000000000001" customHeight="1" x14ac:dyDescent="0.2">
      <c r="B376" s="57">
        <v>371</v>
      </c>
      <c r="C376" s="39"/>
      <c r="D376" s="30"/>
      <c r="E376" s="30"/>
      <c r="F376" s="59"/>
      <c r="G376" s="59"/>
      <c r="H376" s="60"/>
      <c r="I376" s="68"/>
      <c r="J376" s="25"/>
      <c r="L376" s="126" t="str">
        <f>IF(F376="","",INDEX(Rotas!H:H,MATCH(F376,Rotas!M:M,0),1))</f>
        <v/>
      </c>
    </row>
    <row r="377" spans="2:12" ht="20.100000000000001" customHeight="1" x14ac:dyDescent="0.2">
      <c r="B377" s="57">
        <v>372</v>
      </c>
      <c r="C377" s="39"/>
      <c r="D377" s="30"/>
      <c r="E377" s="30"/>
      <c r="F377" s="59"/>
      <c r="G377" s="59"/>
      <c r="H377" s="60"/>
      <c r="I377" s="68"/>
      <c r="J377" s="25"/>
      <c r="L377" s="126" t="str">
        <f>IF(F377="","",INDEX(Rotas!H:H,MATCH(F377,Rotas!M:M,0),1))</f>
        <v/>
      </c>
    </row>
    <row r="378" spans="2:12" ht="20.100000000000001" customHeight="1" x14ac:dyDescent="0.2">
      <c r="B378" s="57">
        <v>373</v>
      </c>
      <c r="C378" s="39"/>
      <c r="D378" s="30"/>
      <c r="E378" s="30"/>
      <c r="F378" s="59"/>
      <c r="G378" s="59"/>
      <c r="H378" s="60"/>
      <c r="I378" s="68"/>
      <c r="J378" s="25"/>
      <c r="L378" s="126" t="str">
        <f>IF(F378="","",INDEX(Rotas!H:H,MATCH(F378,Rotas!M:M,0),1))</f>
        <v/>
      </c>
    </row>
    <row r="379" spans="2:12" ht="20.100000000000001" customHeight="1" x14ac:dyDescent="0.2">
      <c r="B379" s="57">
        <v>374</v>
      </c>
      <c r="C379" s="39"/>
      <c r="D379" s="30"/>
      <c r="E379" s="30"/>
      <c r="F379" s="59"/>
      <c r="G379" s="59"/>
      <c r="H379" s="60"/>
      <c r="I379" s="68"/>
      <c r="J379" s="25"/>
      <c r="L379" s="126" t="str">
        <f>IF(F379="","",INDEX(Rotas!H:H,MATCH(F379,Rotas!M:M,0),1))</f>
        <v/>
      </c>
    </row>
    <row r="380" spans="2:12" ht="20.100000000000001" customHeight="1" x14ac:dyDescent="0.2">
      <c r="B380" s="57">
        <v>375</v>
      </c>
      <c r="C380" s="39"/>
      <c r="D380" s="30"/>
      <c r="E380" s="30"/>
      <c r="F380" s="59"/>
      <c r="G380" s="59"/>
      <c r="H380" s="60"/>
      <c r="I380" s="68"/>
      <c r="J380" s="25"/>
      <c r="L380" s="126" t="str">
        <f>IF(F380="","",INDEX(Rotas!H:H,MATCH(F380,Rotas!M:M,0),1))</f>
        <v/>
      </c>
    </row>
    <row r="381" spans="2:12" ht="20.100000000000001" customHeight="1" x14ac:dyDescent="0.2">
      <c r="B381" s="57">
        <v>376</v>
      </c>
      <c r="C381" s="39"/>
      <c r="D381" s="30"/>
      <c r="E381" s="30"/>
      <c r="F381" s="59"/>
      <c r="G381" s="59"/>
      <c r="H381" s="60"/>
      <c r="I381" s="68"/>
      <c r="J381" s="25"/>
      <c r="L381" s="126" t="str">
        <f>IF(F381="","",INDEX(Rotas!H:H,MATCH(F381,Rotas!M:M,0),1))</f>
        <v/>
      </c>
    </row>
    <row r="382" spans="2:12" ht="20.100000000000001" customHeight="1" x14ac:dyDescent="0.2">
      <c r="B382" s="57">
        <v>377</v>
      </c>
      <c r="C382" s="39"/>
      <c r="D382" s="30"/>
      <c r="E382" s="30"/>
      <c r="F382" s="59"/>
      <c r="G382" s="59"/>
      <c r="H382" s="60"/>
      <c r="I382" s="68"/>
      <c r="J382" s="25"/>
      <c r="L382" s="126" t="str">
        <f>IF(F382="","",INDEX(Rotas!H:H,MATCH(F382,Rotas!M:M,0),1))</f>
        <v/>
      </c>
    </row>
    <row r="383" spans="2:12" ht="20.100000000000001" customHeight="1" x14ac:dyDescent="0.2">
      <c r="B383" s="57">
        <v>378</v>
      </c>
      <c r="C383" s="39"/>
      <c r="D383" s="30"/>
      <c r="E383" s="30"/>
      <c r="F383" s="59"/>
      <c r="G383" s="59"/>
      <c r="H383" s="60"/>
      <c r="I383" s="68"/>
      <c r="J383" s="25"/>
      <c r="L383" s="126" t="str">
        <f>IF(F383="","",INDEX(Rotas!H:H,MATCH(F383,Rotas!M:M,0),1))</f>
        <v/>
      </c>
    </row>
    <row r="384" spans="2:12" ht="20.100000000000001" customHeight="1" x14ac:dyDescent="0.2">
      <c r="B384" s="57">
        <v>379</v>
      </c>
      <c r="C384" s="39"/>
      <c r="D384" s="30"/>
      <c r="E384" s="30"/>
      <c r="F384" s="59"/>
      <c r="G384" s="59"/>
      <c r="H384" s="60"/>
      <c r="I384" s="68"/>
      <c r="J384" s="25"/>
      <c r="L384" s="126" t="str">
        <f>IF(F384="","",INDEX(Rotas!H:H,MATCH(F384,Rotas!M:M,0),1))</f>
        <v/>
      </c>
    </row>
    <row r="385" spans="2:12" ht="20.100000000000001" customHeight="1" x14ac:dyDescent="0.2">
      <c r="B385" s="57">
        <v>380</v>
      </c>
      <c r="C385" s="39"/>
      <c r="D385" s="30"/>
      <c r="E385" s="30"/>
      <c r="F385" s="59"/>
      <c r="G385" s="59"/>
      <c r="H385" s="60"/>
      <c r="I385" s="68"/>
      <c r="J385" s="25"/>
      <c r="L385" s="126" t="str">
        <f>IF(F385="","",INDEX(Rotas!H:H,MATCH(F385,Rotas!M:M,0),1))</f>
        <v/>
      </c>
    </row>
    <row r="386" spans="2:12" ht="20.100000000000001" customHeight="1" x14ac:dyDescent="0.2">
      <c r="B386" s="57">
        <v>381</v>
      </c>
      <c r="C386" s="39"/>
      <c r="D386" s="30"/>
      <c r="E386" s="30"/>
      <c r="F386" s="59"/>
      <c r="G386" s="59"/>
      <c r="H386" s="60"/>
      <c r="I386" s="68"/>
      <c r="J386" s="25"/>
      <c r="L386" s="126" t="str">
        <f>IF(F386="","",INDEX(Rotas!H:H,MATCH(F386,Rotas!M:M,0),1))</f>
        <v/>
      </c>
    </row>
    <row r="387" spans="2:12" ht="20.100000000000001" customHeight="1" x14ac:dyDescent="0.2">
      <c r="B387" s="57">
        <v>382</v>
      </c>
      <c r="C387" s="39"/>
      <c r="D387" s="30"/>
      <c r="E387" s="30"/>
      <c r="F387" s="59"/>
      <c r="G387" s="59"/>
      <c r="H387" s="60"/>
      <c r="I387" s="68"/>
      <c r="J387" s="25"/>
      <c r="L387" s="126" t="str">
        <f>IF(F387="","",INDEX(Rotas!H:H,MATCH(F387,Rotas!M:M,0),1))</f>
        <v/>
      </c>
    </row>
    <row r="388" spans="2:12" ht="20.100000000000001" customHeight="1" x14ac:dyDescent="0.2">
      <c r="B388" s="57">
        <v>383</v>
      </c>
      <c r="C388" s="39"/>
      <c r="D388" s="30"/>
      <c r="E388" s="30"/>
      <c r="F388" s="59"/>
      <c r="G388" s="59"/>
      <c r="H388" s="60"/>
      <c r="I388" s="68"/>
      <c r="J388" s="25"/>
      <c r="L388" s="126" t="str">
        <f>IF(F388="","",INDEX(Rotas!H:H,MATCH(F388,Rotas!M:M,0),1))</f>
        <v/>
      </c>
    </row>
    <row r="389" spans="2:12" ht="20.100000000000001" customHeight="1" x14ac:dyDescent="0.2">
      <c r="B389" s="57">
        <v>384</v>
      </c>
      <c r="C389" s="39"/>
      <c r="D389" s="30"/>
      <c r="E389" s="30"/>
      <c r="F389" s="59"/>
      <c r="G389" s="59"/>
      <c r="H389" s="60"/>
      <c r="I389" s="68"/>
      <c r="J389" s="25"/>
      <c r="L389" s="126" t="str">
        <f>IF(F389="","",INDEX(Rotas!H:H,MATCH(F389,Rotas!M:M,0),1))</f>
        <v/>
      </c>
    </row>
    <row r="390" spans="2:12" ht="20.100000000000001" customHeight="1" x14ac:dyDescent="0.2">
      <c r="B390" s="57">
        <v>385</v>
      </c>
      <c r="C390" s="39"/>
      <c r="D390" s="30"/>
      <c r="E390" s="30"/>
      <c r="F390" s="59"/>
      <c r="G390" s="59"/>
      <c r="H390" s="60"/>
      <c r="I390" s="68"/>
      <c r="J390" s="25"/>
      <c r="L390" s="126" t="str">
        <f>IF(F390="","",INDEX(Rotas!H:H,MATCH(F390,Rotas!M:M,0),1))</f>
        <v/>
      </c>
    </row>
    <row r="391" spans="2:12" ht="20.100000000000001" customHeight="1" x14ac:dyDescent="0.2">
      <c r="B391" s="57">
        <v>386</v>
      </c>
      <c r="C391" s="39"/>
      <c r="D391" s="30"/>
      <c r="E391" s="30"/>
      <c r="F391" s="59"/>
      <c r="G391" s="59"/>
      <c r="H391" s="60"/>
      <c r="I391" s="68"/>
      <c r="J391" s="25"/>
      <c r="L391" s="126" t="str">
        <f>IF(F391="","",INDEX(Rotas!H:H,MATCH(F391,Rotas!M:M,0),1))</f>
        <v/>
      </c>
    </row>
    <row r="392" spans="2:12" ht="20.100000000000001" customHeight="1" x14ac:dyDescent="0.2">
      <c r="B392" s="57">
        <v>387</v>
      </c>
      <c r="C392" s="39"/>
      <c r="D392" s="30"/>
      <c r="E392" s="30"/>
      <c r="F392" s="59"/>
      <c r="G392" s="59"/>
      <c r="H392" s="60"/>
      <c r="I392" s="68"/>
      <c r="J392" s="25"/>
      <c r="L392" s="126" t="str">
        <f>IF(F392="","",INDEX(Rotas!H:H,MATCH(F392,Rotas!M:M,0),1))</f>
        <v/>
      </c>
    </row>
    <row r="393" spans="2:12" ht="20.100000000000001" customHeight="1" x14ac:dyDescent="0.2">
      <c r="B393" s="57">
        <v>388</v>
      </c>
      <c r="C393" s="39"/>
      <c r="D393" s="30"/>
      <c r="E393" s="30"/>
      <c r="F393" s="59"/>
      <c r="G393" s="59"/>
      <c r="H393" s="60"/>
      <c r="I393" s="68"/>
      <c r="J393" s="25"/>
      <c r="L393" s="126" t="str">
        <f>IF(F393="","",INDEX(Rotas!H:H,MATCH(F393,Rotas!M:M,0),1))</f>
        <v/>
      </c>
    </row>
    <row r="394" spans="2:12" ht="20.100000000000001" customHeight="1" x14ac:dyDescent="0.2">
      <c r="B394" s="57">
        <v>389</v>
      </c>
      <c r="C394" s="39"/>
      <c r="D394" s="30"/>
      <c r="E394" s="30"/>
      <c r="F394" s="59"/>
      <c r="G394" s="59"/>
      <c r="H394" s="60"/>
      <c r="I394" s="68"/>
      <c r="J394" s="25"/>
      <c r="L394" s="126" t="str">
        <f>IF(F394="","",INDEX(Rotas!H:H,MATCH(F394,Rotas!M:M,0),1))</f>
        <v/>
      </c>
    </row>
    <row r="395" spans="2:12" ht="20.100000000000001" customHeight="1" x14ac:dyDescent="0.2">
      <c r="B395" s="57">
        <v>390</v>
      </c>
      <c r="C395" s="39"/>
      <c r="D395" s="30"/>
      <c r="E395" s="30"/>
      <c r="F395" s="59"/>
      <c r="G395" s="59"/>
      <c r="H395" s="60"/>
      <c r="I395" s="68"/>
      <c r="J395" s="25"/>
      <c r="L395" s="126" t="str">
        <f>IF(F395="","",INDEX(Rotas!H:H,MATCH(F395,Rotas!M:M,0),1))</f>
        <v/>
      </c>
    </row>
    <row r="396" spans="2:12" ht="20.100000000000001" customHeight="1" x14ac:dyDescent="0.2">
      <c r="B396" s="57">
        <v>391</v>
      </c>
      <c r="C396" s="39"/>
      <c r="D396" s="30"/>
      <c r="E396" s="30"/>
      <c r="F396" s="59"/>
      <c r="G396" s="59"/>
      <c r="H396" s="60"/>
      <c r="I396" s="68"/>
      <c r="J396" s="25"/>
      <c r="L396" s="126" t="str">
        <f>IF(F396="","",INDEX(Rotas!H:H,MATCH(F396,Rotas!M:M,0),1))</f>
        <v/>
      </c>
    </row>
    <row r="397" spans="2:12" ht="20.100000000000001" customHeight="1" x14ac:dyDescent="0.2">
      <c r="B397" s="57">
        <v>392</v>
      </c>
      <c r="C397" s="39"/>
      <c r="D397" s="30"/>
      <c r="E397" s="30"/>
      <c r="F397" s="59"/>
      <c r="G397" s="59"/>
      <c r="H397" s="60"/>
      <c r="I397" s="68"/>
      <c r="J397" s="25"/>
      <c r="L397" s="126" t="str">
        <f>IF(F397="","",INDEX(Rotas!H:H,MATCH(F397,Rotas!M:M,0),1))</f>
        <v/>
      </c>
    </row>
    <row r="398" spans="2:12" ht="20.100000000000001" customHeight="1" x14ac:dyDescent="0.2">
      <c r="B398" s="57">
        <v>393</v>
      </c>
      <c r="C398" s="39"/>
      <c r="D398" s="30"/>
      <c r="E398" s="30"/>
      <c r="F398" s="59"/>
      <c r="G398" s="59"/>
      <c r="H398" s="60"/>
      <c r="I398" s="68"/>
      <c r="J398" s="25"/>
      <c r="L398" s="126" t="str">
        <f>IF(F398="","",INDEX(Rotas!H:H,MATCH(F398,Rotas!M:M,0),1))</f>
        <v/>
      </c>
    </row>
    <row r="399" spans="2:12" ht="20.100000000000001" customHeight="1" x14ac:dyDescent="0.2">
      <c r="B399" s="57">
        <v>394</v>
      </c>
      <c r="C399" s="39"/>
      <c r="D399" s="30"/>
      <c r="E399" s="30"/>
      <c r="F399" s="59"/>
      <c r="G399" s="59"/>
      <c r="H399" s="60"/>
      <c r="I399" s="68"/>
      <c r="J399" s="25"/>
      <c r="L399" s="126" t="str">
        <f>IF(F399="","",INDEX(Rotas!H:H,MATCH(F399,Rotas!M:M,0),1))</f>
        <v/>
      </c>
    </row>
    <row r="400" spans="2:12" ht="20.100000000000001" customHeight="1" x14ac:dyDescent="0.2">
      <c r="B400" s="57">
        <v>395</v>
      </c>
      <c r="C400" s="39"/>
      <c r="D400" s="30"/>
      <c r="E400" s="30"/>
      <c r="F400" s="59"/>
      <c r="G400" s="59"/>
      <c r="H400" s="60"/>
      <c r="I400" s="68"/>
      <c r="J400" s="25"/>
      <c r="L400" s="126" t="str">
        <f>IF(F400="","",INDEX(Rotas!H:H,MATCH(F400,Rotas!M:M,0),1))</f>
        <v/>
      </c>
    </row>
    <row r="401" spans="2:12" ht="20.100000000000001" customHeight="1" x14ac:dyDescent="0.2">
      <c r="B401" s="57">
        <v>396</v>
      </c>
      <c r="C401" s="39"/>
      <c r="D401" s="30"/>
      <c r="E401" s="30"/>
      <c r="F401" s="59"/>
      <c r="G401" s="59"/>
      <c r="H401" s="60"/>
      <c r="I401" s="68"/>
      <c r="J401" s="25"/>
      <c r="L401" s="126" t="str">
        <f>IF(F401="","",INDEX(Rotas!H:H,MATCH(F401,Rotas!M:M,0),1))</f>
        <v/>
      </c>
    </row>
    <row r="402" spans="2:12" ht="20.100000000000001" customHeight="1" x14ac:dyDescent="0.2">
      <c r="B402" s="57">
        <v>397</v>
      </c>
      <c r="C402" s="39"/>
      <c r="D402" s="30"/>
      <c r="E402" s="30"/>
      <c r="F402" s="59"/>
      <c r="G402" s="59"/>
      <c r="H402" s="60"/>
      <c r="I402" s="68"/>
      <c r="J402" s="25"/>
      <c r="L402" s="126" t="str">
        <f>IF(F402="","",INDEX(Rotas!H:H,MATCH(F402,Rotas!M:M,0),1))</f>
        <v/>
      </c>
    </row>
    <row r="403" spans="2:12" ht="20.100000000000001" customHeight="1" x14ac:dyDescent="0.2">
      <c r="B403" s="57">
        <v>398</v>
      </c>
      <c r="C403" s="39"/>
      <c r="D403" s="30"/>
      <c r="E403" s="30"/>
      <c r="F403" s="59"/>
      <c r="G403" s="59"/>
      <c r="H403" s="60"/>
      <c r="I403" s="68"/>
      <c r="J403" s="25"/>
      <c r="L403" s="126" t="str">
        <f>IF(F403="","",INDEX(Rotas!H:H,MATCH(F403,Rotas!M:M,0),1))</f>
        <v/>
      </c>
    </row>
    <row r="404" spans="2:12" ht="20.100000000000001" customHeight="1" x14ac:dyDescent="0.2">
      <c r="B404" s="57">
        <v>399</v>
      </c>
      <c r="C404" s="39"/>
      <c r="D404" s="30"/>
      <c r="E404" s="30"/>
      <c r="F404" s="59"/>
      <c r="G404" s="59"/>
      <c r="H404" s="60"/>
      <c r="I404" s="68"/>
      <c r="J404" s="25"/>
      <c r="L404" s="126" t="str">
        <f>IF(F404="","",INDEX(Rotas!H:H,MATCH(F404,Rotas!M:M,0),1))</f>
        <v/>
      </c>
    </row>
    <row r="405" spans="2:12" ht="20.100000000000001" customHeight="1" x14ac:dyDescent="0.2">
      <c r="B405" s="57">
        <v>400</v>
      </c>
      <c r="C405" s="39"/>
      <c r="D405" s="30"/>
      <c r="E405" s="30"/>
      <c r="F405" s="59"/>
      <c r="G405" s="59"/>
      <c r="H405" s="60"/>
      <c r="I405" s="68"/>
      <c r="J405" s="25"/>
      <c r="L405" s="126" t="str">
        <f>IF(F405="","",INDEX(Rotas!H:H,MATCH(F405,Rotas!M:M,0),1))</f>
        <v/>
      </c>
    </row>
    <row r="406" spans="2:12" ht="20.100000000000001" customHeight="1" x14ac:dyDescent="0.2">
      <c r="B406" s="57">
        <v>401</v>
      </c>
      <c r="C406" s="39"/>
      <c r="D406" s="30"/>
      <c r="E406" s="30"/>
      <c r="F406" s="59"/>
      <c r="G406" s="59"/>
      <c r="H406" s="60"/>
      <c r="I406" s="68"/>
      <c r="J406" s="25"/>
      <c r="L406" s="126" t="str">
        <f>IF(F406="","",INDEX(Rotas!H:H,MATCH(F406,Rotas!M:M,0),1))</f>
        <v/>
      </c>
    </row>
    <row r="407" spans="2:12" ht="20.100000000000001" customHeight="1" x14ac:dyDescent="0.2">
      <c r="B407" s="57">
        <v>402</v>
      </c>
      <c r="C407" s="39"/>
      <c r="D407" s="30"/>
      <c r="E407" s="30"/>
      <c r="F407" s="59"/>
      <c r="G407" s="59"/>
      <c r="H407" s="60"/>
      <c r="I407" s="68"/>
      <c r="J407" s="25"/>
      <c r="L407" s="126" t="str">
        <f>IF(F407="","",INDEX(Rotas!H:H,MATCH(F407,Rotas!M:M,0),1))</f>
        <v/>
      </c>
    </row>
    <row r="408" spans="2:12" ht="20.100000000000001" customHeight="1" x14ac:dyDescent="0.2">
      <c r="B408" s="57">
        <v>403</v>
      </c>
      <c r="C408" s="39"/>
      <c r="D408" s="30"/>
      <c r="E408" s="30"/>
      <c r="F408" s="59"/>
      <c r="G408" s="59"/>
      <c r="H408" s="60"/>
      <c r="I408" s="68"/>
      <c r="J408" s="25"/>
      <c r="L408" s="126" t="str">
        <f>IF(F408="","",INDEX(Rotas!H:H,MATCH(F408,Rotas!M:M,0),1))</f>
        <v/>
      </c>
    </row>
    <row r="409" spans="2:12" ht="20.100000000000001" customHeight="1" x14ac:dyDescent="0.2">
      <c r="B409" s="57">
        <v>404</v>
      </c>
      <c r="C409" s="39"/>
      <c r="D409" s="30"/>
      <c r="E409" s="30"/>
      <c r="F409" s="59"/>
      <c r="G409" s="59"/>
      <c r="H409" s="60"/>
      <c r="I409" s="68"/>
      <c r="J409" s="25"/>
      <c r="L409" s="126" t="str">
        <f>IF(F409="","",INDEX(Rotas!H:H,MATCH(F409,Rotas!M:M,0),1))</f>
        <v/>
      </c>
    </row>
    <row r="410" spans="2:12" ht="20.100000000000001" customHeight="1" x14ac:dyDescent="0.2">
      <c r="B410" s="57">
        <v>405</v>
      </c>
      <c r="C410" s="39"/>
      <c r="D410" s="30"/>
      <c r="E410" s="30"/>
      <c r="F410" s="59"/>
      <c r="G410" s="59"/>
      <c r="H410" s="60"/>
      <c r="I410" s="68"/>
      <c r="J410" s="25"/>
      <c r="L410" s="126" t="str">
        <f>IF(F410="","",INDEX(Rotas!H:H,MATCH(F410,Rotas!M:M,0),1))</f>
        <v/>
      </c>
    </row>
    <row r="411" spans="2:12" ht="20.100000000000001" customHeight="1" x14ac:dyDescent="0.2">
      <c r="B411" s="57">
        <v>406</v>
      </c>
      <c r="C411" s="39"/>
      <c r="D411" s="30"/>
      <c r="E411" s="30"/>
      <c r="F411" s="59"/>
      <c r="G411" s="59"/>
      <c r="H411" s="60"/>
      <c r="I411" s="68"/>
      <c r="J411" s="25"/>
      <c r="L411" s="126" t="str">
        <f>IF(F411="","",INDEX(Rotas!H:H,MATCH(F411,Rotas!M:M,0),1))</f>
        <v/>
      </c>
    </row>
    <row r="412" spans="2:12" ht="20.100000000000001" customHeight="1" x14ac:dyDescent="0.2">
      <c r="B412" s="57">
        <v>407</v>
      </c>
      <c r="C412" s="39"/>
      <c r="D412" s="30"/>
      <c r="E412" s="30"/>
      <c r="F412" s="59"/>
      <c r="G412" s="59"/>
      <c r="H412" s="60"/>
      <c r="I412" s="68"/>
      <c r="J412" s="25"/>
      <c r="L412" s="126" t="str">
        <f>IF(F412="","",INDEX(Rotas!H:H,MATCH(F412,Rotas!M:M,0),1))</f>
        <v/>
      </c>
    </row>
    <row r="413" spans="2:12" ht="20.100000000000001" customHeight="1" x14ac:dyDescent="0.2">
      <c r="B413" s="57">
        <v>408</v>
      </c>
      <c r="C413" s="39"/>
      <c r="D413" s="30"/>
      <c r="E413" s="30"/>
      <c r="F413" s="59"/>
      <c r="G413" s="59"/>
      <c r="H413" s="60"/>
      <c r="I413" s="68"/>
      <c r="J413" s="25"/>
      <c r="L413" s="126" t="str">
        <f>IF(F413="","",INDEX(Rotas!H:H,MATCH(F413,Rotas!M:M,0),1))</f>
        <v/>
      </c>
    </row>
    <row r="414" spans="2:12" ht="20.100000000000001" customHeight="1" x14ac:dyDescent="0.2">
      <c r="B414" s="57">
        <v>409</v>
      </c>
      <c r="C414" s="39"/>
      <c r="D414" s="30"/>
      <c r="E414" s="30"/>
      <c r="F414" s="59"/>
      <c r="G414" s="59"/>
      <c r="H414" s="60"/>
      <c r="I414" s="68"/>
      <c r="J414" s="25"/>
      <c r="L414" s="126" t="str">
        <f>IF(F414="","",INDEX(Rotas!H:H,MATCH(F414,Rotas!M:M,0),1))</f>
        <v/>
      </c>
    </row>
    <row r="415" spans="2:12" ht="20.100000000000001" customHeight="1" x14ac:dyDescent="0.2">
      <c r="B415" s="57">
        <v>410</v>
      </c>
      <c r="C415" s="39"/>
      <c r="D415" s="30"/>
      <c r="E415" s="30"/>
      <c r="F415" s="59"/>
      <c r="G415" s="59"/>
      <c r="H415" s="60"/>
      <c r="I415" s="68"/>
      <c r="J415" s="25"/>
      <c r="L415" s="126" t="str">
        <f>IF(F415="","",INDEX(Rotas!H:H,MATCH(F415,Rotas!M:M,0),1))</f>
        <v/>
      </c>
    </row>
    <row r="416" spans="2:12" ht="20.100000000000001" customHeight="1" x14ac:dyDescent="0.2">
      <c r="B416" s="57">
        <v>411</v>
      </c>
      <c r="C416" s="39"/>
      <c r="D416" s="30"/>
      <c r="E416" s="30"/>
      <c r="F416" s="59"/>
      <c r="G416" s="59"/>
      <c r="H416" s="60"/>
      <c r="I416" s="68"/>
      <c r="J416" s="25"/>
      <c r="L416" s="126" t="str">
        <f>IF(F416="","",INDEX(Rotas!H:H,MATCH(F416,Rotas!M:M,0),1))</f>
        <v/>
      </c>
    </row>
    <row r="417" spans="2:12" ht="20.100000000000001" customHeight="1" x14ac:dyDescent="0.2">
      <c r="B417" s="57">
        <v>412</v>
      </c>
      <c r="C417" s="39"/>
      <c r="D417" s="30"/>
      <c r="E417" s="30"/>
      <c r="F417" s="59"/>
      <c r="G417" s="59"/>
      <c r="H417" s="60"/>
      <c r="I417" s="68"/>
      <c r="J417" s="25"/>
      <c r="L417" s="126" t="str">
        <f>IF(F417="","",INDEX(Rotas!H:H,MATCH(F417,Rotas!M:M,0),1))</f>
        <v/>
      </c>
    </row>
    <row r="418" spans="2:12" ht="20.100000000000001" customHeight="1" x14ac:dyDescent="0.2">
      <c r="B418" s="57">
        <v>413</v>
      </c>
      <c r="C418" s="39"/>
      <c r="D418" s="30"/>
      <c r="E418" s="30"/>
      <c r="F418" s="59"/>
      <c r="G418" s="59"/>
      <c r="H418" s="60"/>
      <c r="I418" s="68"/>
      <c r="J418" s="25"/>
      <c r="L418" s="126" t="str">
        <f>IF(F418="","",INDEX(Rotas!H:H,MATCH(F418,Rotas!M:M,0),1))</f>
        <v/>
      </c>
    </row>
    <row r="419" spans="2:12" ht="20.100000000000001" customHeight="1" x14ac:dyDescent="0.2">
      <c r="B419" s="57">
        <v>414</v>
      </c>
      <c r="C419" s="39"/>
      <c r="D419" s="30"/>
      <c r="E419" s="30"/>
      <c r="F419" s="59"/>
      <c r="G419" s="59"/>
      <c r="H419" s="60"/>
      <c r="I419" s="68"/>
      <c r="J419" s="25"/>
      <c r="L419" s="126" t="str">
        <f>IF(F419="","",INDEX(Rotas!H:H,MATCH(F419,Rotas!M:M,0),1))</f>
        <v/>
      </c>
    </row>
    <row r="420" spans="2:12" ht="20.100000000000001" customHeight="1" x14ac:dyDescent="0.2">
      <c r="B420" s="57">
        <v>415</v>
      </c>
      <c r="C420" s="39"/>
      <c r="D420" s="30"/>
      <c r="E420" s="30"/>
      <c r="F420" s="59"/>
      <c r="G420" s="59"/>
      <c r="H420" s="60"/>
      <c r="I420" s="68"/>
      <c r="J420" s="25"/>
      <c r="L420" s="126" t="str">
        <f>IF(F420="","",INDEX(Rotas!H:H,MATCH(F420,Rotas!M:M,0),1))</f>
        <v/>
      </c>
    </row>
    <row r="421" spans="2:12" ht="20.100000000000001" customHeight="1" x14ac:dyDescent="0.2">
      <c r="B421" s="57">
        <v>416</v>
      </c>
      <c r="C421" s="39"/>
      <c r="D421" s="30"/>
      <c r="E421" s="30"/>
      <c r="F421" s="59"/>
      <c r="G421" s="59"/>
      <c r="H421" s="60"/>
      <c r="I421" s="68"/>
      <c r="J421" s="25"/>
      <c r="L421" s="126" t="str">
        <f>IF(F421="","",INDEX(Rotas!H:H,MATCH(F421,Rotas!M:M,0),1))</f>
        <v/>
      </c>
    </row>
    <row r="422" spans="2:12" ht="20.100000000000001" customHeight="1" x14ac:dyDescent="0.2">
      <c r="B422" s="57">
        <v>417</v>
      </c>
      <c r="C422" s="39"/>
      <c r="D422" s="30"/>
      <c r="E422" s="30"/>
      <c r="F422" s="59"/>
      <c r="G422" s="59"/>
      <c r="H422" s="60"/>
      <c r="I422" s="68"/>
      <c r="J422" s="25"/>
      <c r="L422" s="126" t="str">
        <f>IF(F422="","",INDEX(Rotas!H:H,MATCH(F422,Rotas!M:M,0),1))</f>
        <v/>
      </c>
    </row>
    <row r="423" spans="2:12" ht="20.100000000000001" customHeight="1" x14ac:dyDescent="0.2">
      <c r="B423" s="57">
        <v>418</v>
      </c>
      <c r="C423" s="39"/>
      <c r="D423" s="30"/>
      <c r="E423" s="30"/>
      <c r="F423" s="59"/>
      <c r="G423" s="59"/>
      <c r="H423" s="60"/>
      <c r="I423" s="68"/>
      <c r="J423" s="25"/>
      <c r="L423" s="126" t="str">
        <f>IF(F423="","",INDEX(Rotas!H:H,MATCH(F423,Rotas!M:M,0),1))</f>
        <v/>
      </c>
    </row>
    <row r="424" spans="2:12" ht="20.100000000000001" customHeight="1" x14ac:dyDescent="0.2">
      <c r="B424" s="57">
        <v>419</v>
      </c>
      <c r="C424" s="39"/>
      <c r="D424" s="30"/>
      <c r="E424" s="30"/>
      <c r="F424" s="59"/>
      <c r="G424" s="59"/>
      <c r="H424" s="60"/>
      <c r="I424" s="68"/>
      <c r="J424" s="25"/>
      <c r="L424" s="126" t="str">
        <f>IF(F424="","",INDEX(Rotas!H:H,MATCH(F424,Rotas!M:M,0),1))</f>
        <v/>
      </c>
    </row>
    <row r="425" spans="2:12" ht="20.100000000000001" customHeight="1" x14ac:dyDescent="0.2">
      <c r="B425" s="57">
        <v>420</v>
      </c>
      <c r="C425" s="39"/>
      <c r="D425" s="30"/>
      <c r="E425" s="30"/>
      <c r="F425" s="59"/>
      <c r="G425" s="59"/>
      <c r="H425" s="60"/>
      <c r="I425" s="68"/>
      <c r="J425" s="25"/>
      <c r="L425" s="126" t="str">
        <f>IF(F425="","",INDEX(Rotas!H:H,MATCH(F425,Rotas!M:M,0),1))</f>
        <v/>
      </c>
    </row>
    <row r="426" spans="2:12" ht="20.100000000000001" customHeight="1" x14ac:dyDescent="0.2">
      <c r="B426" s="57">
        <v>421</v>
      </c>
      <c r="C426" s="39"/>
      <c r="D426" s="30"/>
      <c r="E426" s="30"/>
      <c r="F426" s="59"/>
      <c r="G426" s="59"/>
      <c r="H426" s="60"/>
      <c r="I426" s="68"/>
      <c r="J426" s="25"/>
      <c r="L426" s="126" t="str">
        <f>IF(F426="","",INDEX(Rotas!H:H,MATCH(F426,Rotas!M:M,0),1))</f>
        <v/>
      </c>
    </row>
    <row r="427" spans="2:12" ht="20.100000000000001" customHeight="1" x14ac:dyDescent="0.2">
      <c r="B427" s="57">
        <v>422</v>
      </c>
      <c r="C427" s="39"/>
      <c r="D427" s="30"/>
      <c r="E427" s="30"/>
      <c r="F427" s="59"/>
      <c r="G427" s="59"/>
      <c r="H427" s="60"/>
      <c r="I427" s="68"/>
      <c r="J427" s="25"/>
      <c r="L427" s="126" t="str">
        <f>IF(F427="","",INDEX(Rotas!H:H,MATCH(F427,Rotas!M:M,0),1))</f>
        <v/>
      </c>
    </row>
    <row r="428" spans="2:12" ht="20.100000000000001" customHeight="1" x14ac:dyDescent="0.2">
      <c r="B428" s="57">
        <v>423</v>
      </c>
      <c r="C428" s="39"/>
      <c r="D428" s="30"/>
      <c r="E428" s="30"/>
      <c r="F428" s="59"/>
      <c r="G428" s="59"/>
      <c r="H428" s="60"/>
      <c r="I428" s="68"/>
      <c r="J428" s="25"/>
      <c r="L428" s="126" t="str">
        <f>IF(F428="","",INDEX(Rotas!H:H,MATCH(F428,Rotas!M:M,0),1))</f>
        <v/>
      </c>
    </row>
    <row r="429" spans="2:12" ht="20.100000000000001" customHeight="1" x14ac:dyDescent="0.2">
      <c r="B429" s="57">
        <v>424</v>
      </c>
      <c r="C429" s="39"/>
      <c r="D429" s="30"/>
      <c r="E429" s="30"/>
      <c r="F429" s="59"/>
      <c r="G429" s="59"/>
      <c r="H429" s="60"/>
      <c r="I429" s="68"/>
      <c r="J429" s="25"/>
      <c r="L429" s="126" t="str">
        <f>IF(F429="","",INDEX(Rotas!H:H,MATCH(F429,Rotas!M:M,0),1))</f>
        <v/>
      </c>
    </row>
    <row r="430" spans="2:12" ht="20.100000000000001" customHeight="1" x14ac:dyDescent="0.2">
      <c r="B430" s="57">
        <v>425</v>
      </c>
      <c r="C430" s="39"/>
      <c r="D430" s="30"/>
      <c r="E430" s="30"/>
      <c r="F430" s="59"/>
      <c r="G430" s="59"/>
      <c r="H430" s="60"/>
      <c r="I430" s="68"/>
      <c r="J430" s="25"/>
      <c r="L430" s="126" t="str">
        <f>IF(F430="","",INDEX(Rotas!H:H,MATCH(F430,Rotas!M:M,0),1))</f>
        <v/>
      </c>
    </row>
    <row r="431" spans="2:12" ht="20.100000000000001" customHeight="1" x14ac:dyDescent="0.2">
      <c r="B431" s="57">
        <v>426</v>
      </c>
      <c r="C431" s="39"/>
      <c r="D431" s="30"/>
      <c r="E431" s="30"/>
      <c r="F431" s="59"/>
      <c r="G431" s="59"/>
      <c r="H431" s="60"/>
      <c r="I431" s="68"/>
      <c r="J431" s="25"/>
      <c r="L431" s="126" t="str">
        <f>IF(F431="","",INDEX(Rotas!H:H,MATCH(F431,Rotas!M:M,0),1))</f>
        <v/>
      </c>
    </row>
    <row r="432" spans="2:12" ht="20.100000000000001" customHeight="1" x14ac:dyDescent="0.2">
      <c r="B432" s="57">
        <v>427</v>
      </c>
      <c r="C432" s="39"/>
      <c r="D432" s="30"/>
      <c r="E432" s="30"/>
      <c r="F432" s="59"/>
      <c r="G432" s="59"/>
      <c r="H432" s="60"/>
      <c r="I432" s="68"/>
      <c r="J432" s="25"/>
      <c r="L432" s="126" t="str">
        <f>IF(F432="","",INDEX(Rotas!H:H,MATCH(F432,Rotas!M:M,0),1))</f>
        <v/>
      </c>
    </row>
    <row r="433" spans="2:12" ht="20.100000000000001" customHeight="1" x14ac:dyDescent="0.2">
      <c r="B433" s="57">
        <v>428</v>
      </c>
      <c r="C433" s="39"/>
      <c r="D433" s="30"/>
      <c r="E433" s="30"/>
      <c r="F433" s="59"/>
      <c r="G433" s="59"/>
      <c r="H433" s="60"/>
      <c r="I433" s="68"/>
      <c r="J433" s="25"/>
      <c r="L433" s="126" t="str">
        <f>IF(F433="","",INDEX(Rotas!H:H,MATCH(F433,Rotas!M:M,0),1))</f>
        <v/>
      </c>
    </row>
    <row r="434" spans="2:12" ht="20.100000000000001" customHeight="1" x14ac:dyDescent="0.2">
      <c r="B434" s="57">
        <v>429</v>
      </c>
      <c r="C434" s="39"/>
      <c r="D434" s="30"/>
      <c r="E434" s="30"/>
      <c r="F434" s="59"/>
      <c r="G434" s="59"/>
      <c r="H434" s="60"/>
      <c r="I434" s="68"/>
      <c r="J434" s="25"/>
      <c r="L434" s="126" t="str">
        <f>IF(F434="","",INDEX(Rotas!H:H,MATCH(F434,Rotas!M:M,0),1))</f>
        <v/>
      </c>
    </row>
    <row r="435" spans="2:12" ht="20.100000000000001" customHeight="1" x14ac:dyDescent="0.2">
      <c r="B435" s="57">
        <v>430</v>
      </c>
      <c r="C435" s="39"/>
      <c r="D435" s="30"/>
      <c r="E435" s="30"/>
      <c r="F435" s="59"/>
      <c r="G435" s="59"/>
      <c r="H435" s="60"/>
      <c r="I435" s="68"/>
      <c r="J435" s="25"/>
      <c r="L435" s="126" t="str">
        <f>IF(F435="","",INDEX(Rotas!H:H,MATCH(F435,Rotas!M:M,0),1))</f>
        <v/>
      </c>
    </row>
    <row r="436" spans="2:12" ht="20.100000000000001" customHeight="1" x14ac:dyDescent="0.2">
      <c r="B436" s="57">
        <v>431</v>
      </c>
      <c r="C436" s="39"/>
      <c r="D436" s="30"/>
      <c r="E436" s="30"/>
      <c r="F436" s="59"/>
      <c r="G436" s="59"/>
      <c r="H436" s="60"/>
      <c r="I436" s="68"/>
      <c r="J436" s="25"/>
      <c r="L436" s="126" t="str">
        <f>IF(F436="","",INDEX(Rotas!H:H,MATCH(F436,Rotas!M:M,0),1))</f>
        <v/>
      </c>
    </row>
    <row r="437" spans="2:12" ht="20.100000000000001" customHeight="1" x14ac:dyDescent="0.2">
      <c r="B437" s="57">
        <v>432</v>
      </c>
      <c r="C437" s="39"/>
      <c r="D437" s="30"/>
      <c r="E437" s="30"/>
      <c r="F437" s="59"/>
      <c r="G437" s="59"/>
      <c r="H437" s="60"/>
      <c r="I437" s="68"/>
      <c r="J437" s="25"/>
      <c r="L437" s="126" t="str">
        <f>IF(F437="","",INDEX(Rotas!H:H,MATCH(F437,Rotas!M:M,0),1))</f>
        <v/>
      </c>
    </row>
    <row r="438" spans="2:12" ht="20.100000000000001" customHeight="1" x14ac:dyDescent="0.2">
      <c r="B438" s="57">
        <v>433</v>
      </c>
      <c r="C438" s="39"/>
      <c r="D438" s="30"/>
      <c r="E438" s="30"/>
      <c r="F438" s="59"/>
      <c r="G438" s="59"/>
      <c r="H438" s="60"/>
      <c r="I438" s="68"/>
      <c r="J438" s="25"/>
      <c r="L438" s="126" t="str">
        <f>IF(F438="","",INDEX(Rotas!H:H,MATCH(F438,Rotas!M:M,0),1))</f>
        <v/>
      </c>
    </row>
    <row r="439" spans="2:12" ht="20.100000000000001" customHeight="1" x14ac:dyDescent="0.2">
      <c r="B439" s="57">
        <v>434</v>
      </c>
      <c r="C439" s="39"/>
      <c r="D439" s="30"/>
      <c r="E439" s="30"/>
      <c r="F439" s="59"/>
      <c r="G439" s="59"/>
      <c r="H439" s="60"/>
      <c r="I439" s="68"/>
      <c r="J439" s="25"/>
      <c r="L439" s="126" t="str">
        <f>IF(F439="","",INDEX(Rotas!H:H,MATCH(F439,Rotas!M:M,0),1))</f>
        <v/>
      </c>
    </row>
    <row r="440" spans="2:12" ht="20.100000000000001" customHeight="1" x14ac:dyDescent="0.2">
      <c r="B440" s="57">
        <v>435</v>
      </c>
      <c r="C440" s="39"/>
      <c r="D440" s="30"/>
      <c r="E440" s="30"/>
      <c r="F440" s="59"/>
      <c r="G440" s="59"/>
      <c r="H440" s="60"/>
      <c r="I440" s="68"/>
      <c r="J440" s="25"/>
      <c r="L440" s="126" t="str">
        <f>IF(F440="","",INDEX(Rotas!H:H,MATCH(F440,Rotas!M:M,0),1))</f>
        <v/>
      </c>
    </row>
    <row r="441" spans="2:12" ht="20.100000000000001" customHeight="1" x14ac:dyDescent="0.2">
      <c r="B441" s="57">
        <v>436</v>
      </c>
      <c r="C441" s="39"/>
      <c r="D441" s="30"/>
      <c r="E441" s="30"/>
      <c r="F441" s="59"/>
      <c r="G441" s="59"/>
      <c r="H441" s="60"/>
      <c r="I441" s="68"/>
      <c r="J441" s="25"/>
      <c r="L441" s="126" t="str">
        <f>IF(F441="","",INDEX(Rotas!H:H,MATCH(F441,Rotas!M:M,0),1))</f>
        <v/>
      </c>
    </row>
    <row r="442" spans="2:12" ht="20.100000000000001" customHeight="1" x14ac:dyDescent="0.2">
      <c r="B442" s="57">
        <v>437</v>
      </c>
      <c r="C442" s="39"/>
      <c r="D442" s="30"/>
      <c r="E442" s="30"/>
      <c r="F442" s="59"/>
      <c r="G442" s="59"/>
      <c r="H442" s="60"/>
      <c r="I442" s="68"/>
      <c r="J442" s="25"/>
      <c r="L442" s="126" t="str">
        <f>IF(F442="","",INDEX(Rotas!H:H,MATCH(F442,Rotas!M:M,0),1))</f>
        <v/>
      </c>
    </row>
    <row r="443" spans="2:12" ht="20.100000000000001" customHeight="1" x14ac:dyDescent="0.2">
      <c r="B443" s="57">
        <v>438</v>
      </c>
      <c r="C443" s="39"/>
      <c r="D443" s="30"/>
      <c r="E443" s="30"/>
      <c r="F443" s="59"/>
      <c r="G443" s="59"/>
      <c r="H443" s="60"/>
      <c r="I443" s="68"/>
      <c r="J443" s="25"/>
      <c r="L443" s="126" t="str">
        <f>IF(F443="","",INDEX(Rotas!H:H,MATCH(F443,Rotas!M:M,0),1))</f>
        <v/>
      </c>
    </row>
    <row r="444" spans="2:12" ht="20.100000000000001" customHeight="1" x14ac:dyDescent="0.2">
      <c r="B444" s="57">
        <v>439</v>
      </c>
      <c r="C444" s="39"/>
      <c r="D444" s="30"/>
      <c r="E444" s="30"/>
      <c r="F444" s="59"/>
      <c r="G444" s="59"/>
      <c r="H444" s="60"/>
      <c r="I444" s="68"/>
      <c r="J444" s="25"/>
      <c r="L444" s="126" t="str">
        <f>IF(F444="","",INDEX(Rotas!H:H,MATCH(F444,Rotas!M:M,0),1))</f>
        <v/>
      </c>
    </row>
    <row r="445" spans="2:12" ht="20.100000000000001" customHeight="1" x14ac:dyDescent="0.2">
      <c r="B445" s="57">
        <v>440</v>
      </c>
      <c r="C445" s="39"/>
      <c r="D445" s="30"/>
      <c r="E445" s="30"/>
      <c r="F445" s="59"/>
      <c r="G445" s="59"/>
      <c r="H445" s="60"/>
      <c r="I445" s="68"/>
      <c r="J445" s="25"/>
      <c r="L445" s="126" t="str">
        <f>IF(F445="","",INDEX(Rotas!H:H,MATCH(F445,Rotas!M:M,0),1))</f>
        <v/>
      </c>
    </row>
    <row r="446" spans="2:12" ht="20.100000000000001" customHeight="1" x14ac:dyDescent="0.2">
      <c r="B446" s="57">
        <v>441</v>
      </c>
      <c r="C446" s="39"/>
      <c r="D446" s="30"/>
      <c r="E446" s="30"/>
      <c r="F446" s="59"/>
      <c r="G446" s="59"/>
      <c r="H446" s="60"/>
      <c r="I446" s="68"/>
      <c r="J446" s="25"/>
      <c r="L446" s="126" t="str">
        <f>IF(F446="","",INDEX(Rotas!H:H,MATCH(F446,Rotas!M:M,0),1))</f>
        <v/>
      </c>
    </row>
    <row r="447" spans="2:12" ht="20.100000000000001" customHeight="1" x14ac:dyDescent="0.2">
      <c r="B447" s="57">
        <v>442</v>
      </c>
      <c r="C447" s="39"/>
      <c r="D447" s="30"/>
      <c r="E447" s="30"/>
      <c r="F447" s="59"/>
      <c r="G447" s="59"/>
      <c r="H447" s="60"/>
      <c r="I447" s="68"/>
      <c r="J447" s="25"/>
      <c r="L447" s="126" t="str">
        <f>IF(F447="","",INDEX(Rotas!H:H,MATCH(F447,Rotas!M:M,0),1))</f>
        <v/>
      </c>
    </row>
    <row r="448" spans="2:12" ht="20.100000000000001" customHeight="1" x14ac:dyDescent="0.2">
      <c r="B448" s="57">
        <v>443</v>
      </c>
      <c r="C448" s="39"/>
      <c r="D448" s="30"/>
      <c r="E448" s="30"/>
      <c r="F448" s="59"/>
      <c r="G448" s="59"/>
      <c r="H448" s="60"/>
      <c r="I448" s="68"/>
      <c r="J448" s="25"/>
      <c r="L448" s="126" t="str">
        <f>IF(F448="","",INDEX(Rotas!H:H,MATCH(F448,Rotas!M:M,0),1))</f>
        <v/>
      </c>
    </row>
    <row r="449" spans="2:12" ht="20.100000000000001" customHeight="1" x14ac:dyDescent="0.2">
      <c r="B449" s="57">
        <v>444</v>
      </c>
      <c r="C449" s="39"/>
      <c r="D449" s="30"/>
      <c r="E449" s="30"/>
      <c r="F449" s="59"/>
      <c r="G449" s="59"/>
      <c r="H449" s="60"/>
      <c r="I449" s="68"/>
      <c r="J449" s="25"/>
      <c r="L449" s="126" t="str">
        <f>IF(F449="","",INDEX(Rotas!H:H,MATCH(F449,Rotas!M:M,0),1))</f>
        <v/>
      </c>
    </row>
    <row r="450" spans="2:12" ht="20.100000000000001" customHeight="1" x14ac:dyDescent="0.2">
      <c r="B450" s="57">
        <v>445</v>
      </c>
      <c r="C450" s="39"/>
      <c r="D450" s="30"/>
      <c r="E450" s="30"/>
      <c r="F450" s="59"/>
      <c r="G450" s="59"/>
      <c r="H450" s="60"/>
      <c r="I450" s="68"/>
      <c r="J450" s="25"/>
      <c r="L450" s="126" t="str">
        <f>IF(F450="","",INDEX(Rotas!H:H,MATCH(F450,Rotas!M:M,0),1))</f>
        <v/>
      </c>
    </row>
    <row r="451" spans="2:12" ht="20.100000000000001" customHeight="1" x14ac:dyDescent="0.2">
      <c r="B451" s="57">
        <v>446</v>
      </c>
      <c r="C451" s="39"/>
      <c r="D451" s="30"/>
      <c r="E451" s="30"/>
      <c r="F451" s="59"/>
      <c r="G451" s="59"/>
      <c r="H451" s="60"/>
      <c r="I451" s="68"/>
      <c r="J451" s="25"/>
      <c r="L451" s="126" t="str">
        <f>IF(F451="","",INDEX(Rotas!H:H,MATCH(F451,Rotas!M:M,0),1))</f>
        <v/>
      </c>
    </row>
    <row r="452" spans="2:12" ht="20.100000000000001" customHeight="1" x14ac:dyDescent="0.2">
      <c r="B452" s="57">
        <v>447</v>
      </c>
      <c r="C452" s="39"/>
      <c r="D452" s="30"/>
      <c r="E452" s="30"/>
      <c r="F452" s="59"/>
      <c r="G452" s="59"/>
      <c r="H452" s="60"/>
      <c r="I452" s="68"/>
      <c r="J452" s="25"/>
      <c r="L452" s="126" t="str">
        <f>IF(F452="","",INDEX(Rotas!H:H,MATCH(F452,Rotas!M:M,0),1))</f>
        <v/>
      </c>
    </row>
    <row r="453" spans="2:12" ht="20.100000000000001" customHeight="1" x14ac:dyDescent="0.2">
      <c r="B453" s="57">
        <v>448</v>
      </c>
      <c r="C453" s="39"/>
      <c r="D453" s="30"/>
      <c r="E453" s="30"/>
      <c r="F453" s="59"/>
      <c r="G453" s="59"/>
      <c r="H453" s="60"/>
      <c r="I453" s="68"/>
      <c r="J453" s="25"/>
      <c r="L453" s="126" t="str">
        <f>IF(F453="","",INDEX(Rotas!H:H,MATCH(F453,Rotas!M:M,0),1))</f>
        <v/>
      </c>
    </row>
    <row r="454" spans="2:12" ht="20.100000000000001" customHeight="1" x14ac:dyDescent="0.2">
      <c r="B454" s="57">
        <v>449</v>
      </c>
      <c r="C454" s="39"/>
      <c r="D454" s="30"/>
      <c r="E454" s="30"/>
      <c r="F454" s="59"/>
      <c r="G454" s="59"/>
      <c r="H454" s="60"/>
      <c r="I454" s="68"/>
      <c r="J454" s="25"/>
      <c r="L454" s="126" t="str">
        <f>IF(F454="","",INDEX(Rotas!H:H,MATCH(F454,Rotas!M:M,0),1))</f>
        <v/>
      </c>
    </row>
    <row r="455" spans="2:12" ht="20.100000000000001" customHeight="1" x14ac:dyDescent="0.2">
      <c r="B455" s="57">
        <v>450</v>
      </c>
      <c r="C455" s="39"/>
      <c r="D455" s="30"/>
      <c r="E455" s="30"/>
      <c r="F455" s="59"/>
      <c r="G455" s="59"/>
      <c r="H455" s="60"/>
      <c r="I455" s="68"/>
      <c r="J455" s="25"/>
      <c r="L455" s="126" t="str">
        <f>IF(F455="","",INDEX(Rotas!H:H,MATCH(F455,Rotas!M:M,0),1))</f>
        <v/>
      </c>
    </row>
    <row r="456" spans="2:12" ht="20.100000000000001" customHeight="1" x14ac:dyDescent="0.2">
      <c r="B456" s="57">
        <v>451</v>
      </c>
      <c r="C456" s="39"/>
      <c r="D456" s="30"/>
      <c r="E456" s="30"/>
      <c r="F456" s="59"/>
      <c r="G456" s="59"/>
      <c r="H456" s="60"/>
      <c r="I456" s="68"/>
      <c r="J456" s="25"/>
      <c r="L456" s="126" t="str">
        <f>IF(F456="","",INDEX(Rotas!H:H,MATCH(F456,Rotas!M:M,0),1))</f>
        <v/>
      </c>
    </row>
    <row r="457" spans="2:12" ht="20.100000000000001" customHeight="1" x14ac:dyDescent="0.2">
      <c r="B457" s="57">
        <v>452</v>
      </c>
      <c r="C457" s="39"/>
      <c r="D457" s="30"/>
      <c r="E457" s="30"/>
      <c r="F457" s="59"/>
      <c r="G457" s="59"/>
      <c r="H457" s="60"/>
      <c r="I457" s="68"/>
      <c r="J457" s="25"/>
      <c r="L457" s="126" t="str">
        <f>IF(F457="","",INDEX(Rotas!H:H,MATCH(F457,Rotas!M:M,0),1))</f>
        <v/>
      </c>
    </row>
    <row r="458" spans="2:12" ht="20.100000000000001" customHeight="1" x14ac:dyDescent="0.2">
      <c r="B458" s="57">
        <v>453</v>
      </c>
      <c r="C458" s="39"/>
      <c r="D458" s="30"/>
      <c r="E458" s="30"/>
      <c r="F458" s="59"/>
      <c r="G458" s="59"/>
      <c r="H458" s="60"/>
      <c r="I458" s="68"/>
      <c r="J458" s="25"/>
      <c r="L458" s="126" t="str">
        <f>IF(F458="","",INDEX(Rotas!H:H,MATCH(F458,Rotas!M:M,0),1))</f>
        <v/>
      </c>
    </row>
    <row r="459" spans="2:12" ht="20.100000000000001" customHeight="1" x14ac:dyDescent="0.2">
      <c r="B459" s="57">
        <v>454</v>
      </c>
      <c r="C459" s="39"/>
      <c r="D459" s="30"/>
      <c r="E459" s="30"/>
      <c r="F459" s="59"/>
      <c r="G459" s="59"/>
      <c r="H459" s="60"/>
      <c r="I459" s="68"/>
      <c r="J459" s="25"/>
      <c r="L459" s="126" t="str">
        <f>IF(F459="","",INDEX(Rotas!H:H,MATCH(F459,Rotas!M:M,0),1))</f>
        <v/>
      </c>
    </row>
    <row r="460" spans="2:12" ht="20.100000000000001" customHeight="1" x14ac:dyDescent="0.2">
      <c r="B460" s="57">
        <v>455</v>
      </c>
      <c r="C460" s="39"/>
      <c r="D460" s="30"/>
      <c r="E460" s="30"/>
      <c r="F460" s="59"/>
      <c r="G460" s="59"/>
      <c r="H460" s="60"/>
      <c r="I460" s="68"/>
      <c r="J460" s="25"/>
      <c r="L460" s="126" t="str">
        <f>IF(F460="","",INDEX(Rotas!H:H,MATCH(F460,Rotas!M:M,0),1))</f>
        <v/>
      </c>
    </row>
    <row r="461" spans="2:12" ht="20.100000000000001" customHeight="1" x14ac:dyDescent="0.2">
      <c r="B461" s="57">
        <v>456</v>
      </c>
      <c r="C461" s="39"/>
      <c r="D461" s="30"/>
      <c r="E461" s="30"/>
      <c r="F461" s="59"/>
      <c r="G461" s="59"/>
      <c r="H461" s="60"/>
      <c r="I461" s="68"/>
      <c r="J461" s="25"/>
      <c r="L461" s="126" t="str">
        <f>IF(F461="","",INDEX(Rotas!H:H,MATCH(F461,Rotas!M:M,0),1))</f>
        <v/>
      </c>
    </row>
    <row r="462" spans="2:12" ht="20.100000000000001" customHeight="1" x14ac:dyDescent="0.2">
      <c r="B462" s="57">
        <v>457</v>
      </c>
      <c r="C462" s="39"/>
      <c r="D462" s="30"/>
      <c r="E462" s="30"/>
      <c r="F462" s="59"/>
      <c r="G462" s="59"/>
      <c r="H462" s="60"/>
      <c r="I462" s="68"/>
      <c r="J462" s="25"/>
      <c r="L462" s="126" t="str">
        <f>IF(F462="","",INDEX(Rotas!H:H,MATCH(F462,Rotas!M:M,0),1))</f>
        <v/>
      </c>
    </row>
    <row r="463" spans="2:12" ht="20.100000000000001" customHeight="1" x14ac:dyDescent="0.2">
      <c r="B463" s="57">
        <v>458</v>
      </c>
      <c r="C463" s="39"/>
      <c r="D463" s="30"/>
      <c r="E463" s="30"/>
      <c r="F463" s="59"/>
      <c r="G463" s="59"/>
      <c r="H463" s="60"/>
      <c r="I463" s="68"/>
      <c r="J463" s="25"/>
      <c r="L463" s="126" t="str">
        <f>IF(F463="","",INDEX(Rotas!H:H,MATCH(F463,Rotas!M:M,0),1))</f>
        <v/>
      </c>
    </row>
    <row r="464" spans="2:12" ht="20.100000000000001" customHeight="1" x14ac:dyDescent="0.2">
      <c r="B464" s="57">
        <v>459</v>
      </c>
      <c r="C464" s="39"/>
      <c r="D464" s="30"/>
      <c r="E464" s="30"/>
      <c r="F464" s="59"/>
      <c r="G464" s="59"/>
      <c r="H464" s="60"/>
      <c r="I464" s="68"/>
      <c r="J464" s="25"/>
      <c r="L464" s="126" t="str">
        <f>IF(F464="","",INDEX(Rotas!H:H,MATCH(F464,Rotas!M:M,0),1))</f>
        <v/>
      </c>
    </row>
    <row r="465" spans="2:12" ht="20.100000000000001" customHeight="1" x14ac:dyDescent="0.2">
      <c r="B465" s="57">
        <v>460</v>
      </c>
      <c r="C465" s="39"/>
      <c r="D465" s="30"/>
      <c r="E465" s="30"/>
      <c r="F465" s="59"/>
      <c r="G465" s="59"/>
      <c r="H465" s="60"/>
      <c r="I465" s="68"/>
      <c r="J465" s="25"/>
      <c r="L465" s="126" t="str">
        <f>IF(F465="","",INDEX(Rotas!H:H,MATCH(F465,Rotas!M:M,0),1))</f>
        <v/>
      </c>
    </row>
    <row r="466" spans="2:12" ht="20.100000000000001" customHeight="1" x14ac:dyDescent="0.2">
      <c r="B466" s="57">
        <v>461</v>
      </c>
      <c r="C466" s="39"/>
      <c r="D466" s="30"/>
      <c r="E466" s="30"/>
      <c r="F466" s="59"/>
      <c r="G466" s="59"/>
      <c r="H466" s="60"/>
      <c r="I466" s="68"/>
      <c r="J466" s="25"/>
      <c r="L466" s="126" t="str">
        <f>IF(F466="","",INDEX(Rotas!H:H,MATCH(F466,Rotas!M:M,0),1))</f>
        <v/>
      </c>
    </row>
    <row r="467" spans="2:12" ht="20.100000000000001" customHeight="1" x14ac:dyDescent="0.2">
      <c r="B467" s="57">
        <v>462</v>
      </c>
      <c r="C467" s="39"/>
      <c r="D467" s="30"/>
      <c r="E467" s="30"/>
      <c r="F467" s="59"/>
      <c r="G467" s="59"/>
      <c r="H467" s="60"/>
      <c r="I467" s="68"/>
      <c r="J467" s="25"/>
      <c r="L467" s="126" t="str">
        <f>IF(F467="","",INDEX(Rotas!H:H,MATCH(F467,Rotas!M:M,0),1))</f>
        <v/>
      </c>
    </row>
    <row r="468" spans="2:12" ht="20.100000000000001" customHeight="1" x14ac:dyDescent="0.2">
      <c r="B468" s="57">
        <v>463</v>
      </c>
      <c r="C468" s="39"/>
      <c r="D468" s="30"/>
      <c r="E468" s="30"/>
      <c r="F468" s="59"/>
      <c r="G468" s="59"/>
      <c r="H468" s="60"/>
      <c r="I468" s="68"/>
      <c r="J468" s="25"/>
      <c r="L468" s="126" t="str">
        <f>IF(F468="","",INDEX(Rotas!H:H,MATCH(F468,Rotas!M:M,0),1))</f>
        <v/>
      </c>
    </row>
    <row r="469" spans="2:12" ht="20.100000000000001" customHeight="1" x14ac:dyDescent="0.2">
      <c r="B469" s="57">
        <v>464</v>
      </c>
      <c r="C469" s="39"/>
      <c r="D469" s="30"/>
      <c r="E469" s="30"/>
      <c r="F469" s="59"/>
      <c r="G469" s="59"/>
      <c r="H469" s="60"/>
      <c r="I469" s="68"/>
      <c r="J469" s="25"/>
      <c r="L469" s="126" t="str">
        <f>IF(F469="","",INDEX(Rotas!H:H,MATCH(F469,Rotas!M:M,0),1))</f>
        <v/>
      </c>
    </row>
    <row r="470" spans="2:12" ht="20.100000000000001" customHeight="1" x14ac:dyDescent="0.2">
      <c r="B470" s="57">
        <v>465</v>
      </c>
      <c r="C470" s="39"/>
      <c r="D470" s="30"/>
      <c r="E470" s="30"/>
      <c r="F470" s="59"/>
      <c r="G470" s="59"/>
      <c r="H470" s="60"/>
      <c r="I470" s="68"/>
      <c r="J470" s="25"/>
      <c r="L470" s="126" t="str">
        <f>IF(F470="","",INDEX(Rotas!H:H,MATCH(F470,Rotas!M:M,0),1))</f>
        <v/>
      </c>
    </row>
    <row r="471" spans="2:12" ht="20.100000000000001" customHeight="1" x14ac:dyDescent="0.2">
      <c r="B471" s="57">
        <v>466</v>
      </c>
      <c r="C471" s="39"/>
      <c r="D471" s="30"/>
      <c r="E471" s="30"/>
      <c r="F471" s="59"/>
      <c r="G471" s="59"/>
      <c r="H471" s="60"/>
      <c r="I471" s="68"/>
      <c r="J471" s="25"/>
      <c r="L471" s="126" t="str">
        <f>IF(F471="","",INDEX(Rotas!H:H,MATCH(F471,Rotas!M:M,0),1))</f>
        <v/>
      </c>
    </row>
    <row r="472" spans="2:12" ht="20.100000000000001" customHeight="1" x14ac:dyDescent="0.2">
      <c r="B472" s="57">
        <v>467</v>
      </c>
      <c r="C472" s="39"/>
      <c r="D472" s="30"/>
      <c r="E472" s="30"/>
      <c r="F472" s="59"/>
      <c r="G472" s="59"/>
      <c r="H472" s="60"/>
      <c r="I472" s="68"/>
      <c r="J472" s="25"/>
      <c r="L472" s="126" t="str">
        <f>IF(F472="","",INDEX(Rotas!H:H,MATCH(F472,Rotas!M:M,0),1))</f>
        <v/>
      </c>
    </row>
    <row r="473" spans="2:12" ht="20.100000000000001" customHeight="1" x14ac:dyDescent="0.2">
      <c r="B473" s="57">
        <v>468</v>
      </c>
      <c r="C473" s="39"/>
      <c r="D473" s="30"/>
      <c r="E473" s="30"/>
      <c r="F473" s="59"/>
      <c r="G473" s="59"/>
      <c r="H473" s="60"/>
      <c r="I473" s="68"/>
      <c r="J473" s="25"/>
      <c r="L473" s="126" t="str">
        <f>IF(F473="","",INDEX(Rotas!H:H,MATCH(F473,Rotas!M:M,0),1))</f>
        <v/>
      </c>
    </row>
    <row r="474" spans="2:12" ht="20.100000000000001" customHeight="1" x14ac:dyDescent="0.2">
      <c r="B474" s="57">
        <v>469</v>
      </c>
      <c r="C474" s="39"/>
      <c r="D474" s="30"/>
      <c r="E474" s="30"/>
      <c r="F474" s="59"/>
      <c r="G474" s="59"/>
      <c r="H474" s="60"/>
      <c r="I474" s="68"/>
      <c r="J474" s="25"/>
      <c r="L474" s="126" t="str">
        <f>IF(F474="","",INDEX(Rotas!H:H,MATCH(F474,Rotas!M:M,0),1))</f>
        <v/>
      </c>
    </row>
    <row r="475" spans="2:12" ht="20.100000000000001" customHeight="1" x14ac:dyDescent="0.2">
      <c r="B475" s="57">
        <v>470</v>
      </c>
      <c r="C475" s="39"/>
      <c r="D475" s="30"/>
      <c r="E475" s="30"/>
      <c r="F475" s="59"/>
      <c r="G475" s="59"/>
      <c r="H475" s="60"/>
      <c r="I475" s="68"/>
      <c r="J475" s="25"/>
      <c r="L475" s="126" t="str">
        <f>IF(F475="","",INDEX(Rotas!H:H,MATCH(F475,Rotas!M:M,0),1))</f>
        <v/>
      </c>
    </row>
    <row r="476" spans="2:12" ht="20.100000000000001" customHeight="1" x14ac:dyDescent="0.2">
      <c r="B476" s="57">
        <v>471</v>
      </c>
      <c r="C476" s="39"/>
      <c r="D476" s="30"/>
      <c r="E476" s="30"/>
      <c r="F476" s="59"/>
      <c r="G476" s="59"/>
      <c r="H476" s="60"/>
      <c r="I476" s="68"/>
      <c r="J476" s="25"/>
      <c r="L476" s="126" t="str">
        <f>IF(F476="","",INDEX(Rotas!H:H,MATCH(F476,Rotas!M:M,0),1))</f>
        <v/>
      </c>
    </row>
    <row r="477" spans="2:12" ht="20.100000000000001" customHeight="1" x14ac:dyDescent="0.2">
      <c r="B477" s="57">
        <v>472</v>
      </c>
      <c r="C477" s="39"/>
      <c r="D477" s="30"/>
      <c r="E477" s="30"/>
      <c r="F477" s="59"/>
      <c r="G477" s="59"/>
      <c r="H477" s="60"/>
      <c r="I477" s="68"/>
      <c r="J477" s="25"/>
      <c r="L477" s="126" t="str">
        <f>IF(F477="","",INDEX(Rotas!H:H,MATCH(F477,Rotas!M:M,0),1))</f>
        <v/>
      </c>
    </row>
    <row r="478" spans="2:12" ht="20.100000000000001" customHeight="1" x14ac:dyDescent="0.2">
      <c r="B478" s="57">
        <v>473</v>
      </c>
      <c r="C478" s="39"/>
      <c r="D478" s="30"/>
      <c r="E478" s="30"/>
      <c r="F478" s="59"/>
      <c r="G478" s="59"/>
      <c r="H478" s="60"/>
      <c r="I478" s="68"/>
      <c r="J478" s="25"/>
      <c r="L478" s="126" t="str">
        <f>IF(F478="","",INDEX(Rotas!H:H,MATCH(F478,Rotas!M:M,0),1))</f>
        <v/>
      </c>
    </row>
    <row r="479" spans="2:12" ht="20.100000000000001" customHeight="1" x14ac:dyDescent="0.2">
      <c r="B479" s="57">
        <v>474</v>
      </c>
      <c r="C479" s="39"/>
      <c r="D479" s="30"/>
      <c r="E479" s="30"/>
      <c r="F479" s="59"/>
      <c r="G479" s="59"/>
      <c r="H479" s="60"/>
      <c r="I479" s="68"/>
      <c r="J479" s="25"/>
      <c r="L479" s="126" t="str">
        <f>IF(F479="","",INDEX(Rotas!H:H,MATCH(F479,Rotas!M:M,0),1))</f>
        <v/>
      </c>
    </row>
    <row r="480" spans="2:12" ht="20.100000000000001" customHeight="1" x14ac:dyDescent="0.2">
      <c r="B480" s="57">
        <v>475</v>
      </c>
      <c r="C480" s="39"/>
      <c r="D480" s="30"/>
      <c r="E480" s="30"/>
      <c r="F480" s="59"/>
      <c r="G480" s="59"/>
      <c r="H480" s="60"/>
      <c r="I480" s="68"/>
      <c r="J480" s="25"/>
      <c r="L480" s="126" t="str">
        <f>IF(F480="","",INDEX(Rotas!H:H,MATCH(F480,Rotas!M:M,0),1))</f>
        <v/>
      </c>
    </row>
    <row r="481" spans="2:12" ht="20.100000000000001" customHeight="1" x14ac:dyDescent="0.2">
      <c r="B481" s="57">
        <v>476</v>
      </c>
      <c r="C481" s="39"/>
      <c r="D481" s="30"/>
      <c r="E481" s="30"/>
      <c r="F481" s="59"/>
      <c r="G481" s="59"/>
      <c r="H481" s="60"/>
      <c r="I481" s="68"/>
      <c r="J481" s="25"/>
      <c r="L481" s="126" t="str">
        <f>IF(F481="","",INDEX(Rotas!H:H,MATCH(F481,Rotas!M:M,0),1))</f>
        <v/>
      </c>
    </row>
    <row r="482" spans="2:12" ht="20.100000000000001" customHeight="1" x14ac:dyDescent="0.2">
      <c r="B482" s="57">
        <v>477</v>
      </c>
      <c r="C482" s="39"/>
      <c r="D482" s="30"/>
      <c r="E482" s="30"/>
      <c r="F482" s="59"/>
      <c r="G482" s="59"/>
      <c r="H482" s="60"/>
      <c r="I482" s="68"/>
      <c r="J482" s="25"/>
      <c r="L482" s="126" t="str">
        <f>IF(F482="","",INDEX(Rotas!H:H,MATCH(F482,Rotas!M:M,0),1))</f>
        <v/>
      </c>
    </row>
    <row r="483" spans="2:12" ht="20.100000000000001" customHeight="1" x14ac:dyDescent="0.2">
      <c r="B483" s="57">
        <v>478</v>
      </c>
      <c r="C483" s="39"/>
      <c r="D483" s="30"/>
      <c r="E483" s="30"/>
      <c r="F483" s="59"/>
      <c r="G483" s="59"/>
      <c r="H483" s="60"/>
      <c r="I483" s="68"/>
      <c r="J483" s="25"/>
      <c r="L483" s="126" t="str">
        <f>IF(F483="","",INDEX(Rotas!H:H,MATCH(F483,Rotas!M:M,0),1))</f>
        <v/>
      </c>
    </row>
    <row r="484" spans="2:12" ht="20.100000000000001" customHeight="1" x14ac:dyDescent="0.2">
      <c r="B484" s="57">
        <v>479</v>
      </c>
      <c r="C484" s="39"/>
      <c r="D484" s="30"/>
      <c r="E484" s="30"/>
      <c r="F484" s="59"/>
      <c r="G484" s="59"/>
      <c r="H484" s="60"/>
      <c r="I484" s="68"/>
      <c r="J484" s="25"/>
      <c r="L484" s="126" t="str">
        <f>IF(F484="","",INDEX(Rotas!H:H,MATCH(F484,Rotas!M:M,0),1))</f>
        <v/>
      </c>
    </row>
    <row r="485" spans="2:12" ht="20.100000000000001" customHeight="1" x14ac:dyDescent="0.2">
      <c r="B485" s="57">
        <v>480</v>
      </c>
      <c r="C485" s="39"/>
      <c r="D485" s="30"/>
      <c r="E485" s="30"/>
      <c r="F485" s="59"/>
      <c r="G485" s="59"/>
      <c r="H485" s="60"/>
      <c r="I485" s="68"/>
      <c r="J485" s="25"/>
      <c r="L485" s="126" t="str">
        <f>IF(F485="","",INDEX(Rotas!H:H,MATCH(F485,Rotas!M:M,0),1))</f>
        <v/>
      </c>
    </row>
    <row r="486" spans="2:12" ht="20.100000000000001" customHeight="1" x14ac:dyDescent="0.2">
      <c r="B486" s="57">
        <v>481</v>
      </c>
      <c r="C486" s="39"/>
      <c r="D486" s="30"/>
      <c r="E486" s="30"/>
      <c r="F486" s="59"/>
      <c r="G486" s="59"/>
      <c r="H486" s="60"/>
      <c r="I486" s="68"/>
      <c r="J486" s="25"/>
      <c r="L486" s="126" t="str">
        <f>IF(F486="","",INDEX(Rotas!H:H,MATCH(F486,Rotas!M:M,0),1))</f>
        <v/>
      </c>
    </row>
    <row r="487" spans="2:12" ht="20.100000000000001" customHeight="1" x14ac:dyDescent="0.2">
      <c r="B487" s="57">
        <v>482</v>
      </c>
      <c r="C487" s="39"/>
      <c r="D487" s="30"/>
      <c r="E487" s="30"/>
      <c r="F487" s="59"/>
      <c r="G487" s="59"/>
      <c r="H487" s="60"/>
      <c r="I487" s="68"/>
      <c r="J487" s="25"/>
      <c r="L487" s="126" t="str">
        <f>IF(F487="","",INDEX(Rotas!H:H,MATCH(F487,Rotas!M:M,0),1))</f>
        <v/>
      </c>
    </row>
    <row r="488" spans="2:12" ht="20.100000000000001" customHeight="1" x14ac:dyDescent="0.2">
      <c r="B488" s="57">
        <v>483</v>
      </c>
      <c r="C488" s="39"/>
      <c r="D488" s="30"/>
      <c r="E488" s="30"/>
      <c r="F488" s="59"/>
      <c r="G488" s="59"/>
      <c r="H488" s="60"/>
      <c r="I488" s="68"/>
      <c r="J488" s="25"/>
      <c r="L488" s="126" t="str">
        <f>IF(F488="","",INDEX(Rotas!H:H,MATCH(F488,Rotas!M:M,0),1))</f>
        <v/>
      </c>
    </row>
    <row r="489" spans="2:12" ht="20.100000000000001" customHeight="1" x14ac:dyDescent="0.2">
      <c r="B489" s="57">
        <v>484</v>
      </c>
      <c r="C489" s="39"/>
      <c r="D489" s="30"/>
      <c r="E489" s="30"/>
      <c r="F489" s="59"/>
      <c r="G489" s="59"/>
      <c r="H489" s="60"/>
      <c r="I489" s="68"/>
      <c r="J489" s="25"/>
      <c r="L489" s="126" t="str">
        <f>IF(F489="","",INDEX(Rotas!H:H,MATCH(F489,Rotas!M:M,0),1))</f>
        <v/>
      </c>
    </row>
    <row r="490" spans="2:12" ht="20.100000000000001" customHeight="1" x14ac:dyDescent="0.2">
      <c r="B490" s="57">
        <v>485</v>
      </c>
      <c r="C490" s="39"/>
      <c r="D490" s="30"/>
      <c r="E490" s="30"/>
      <c r="F490" s="59"/>
      <c r="G490" s="59"/>
      <c r="H490" s="60"/>
      <c r="I490" s="68"/>
      <c r="J490" s="25"/>
      <c r="L490" s="126" t="str">
        <f>IF(F490="","",INDEX(Rotas!H:H,MATCH(F490,Rotas!M:M,0),1))</f>
        <v/>
      </c>
    </row>
    <row r="491" spans="2:12" ht="20.100000000000001" customHeight="1" x14ac:dyDescent="0.2">
      <c r="B491" s="57">
        <v>486</v>
      </c>
      <c r="C491" s="39"/>
      <c r="D491" s="30"/>
      <c r="E491" s="30"/>
      <c r="F491" s="59"/>
      <c r="G491" s="59"/>
      <c r="H491" s="60"/>
      <c r="I491" s="68"/>
      <c r="J491" s="25"/>
      <c r="L491" s="126" t="str">
        <f>IF(F491="","",INDEX(Rotas!H:H,MATCH(F491,Rotas!M:M,0),1))</f>
        <v/>
      </c>
    </row>
    <row r="492" spans="2:12" ht="20.100000000000001" customHeight="1" x14ac:dyDescent="0.2">
      <c r="B492" s="57">
        <v>487</v>
      </c>
      <c r="C492" s="39"/>
      <c r="D492" s="30"/>
      <c r="E492" s="30"/>
      <c r="F492" s="59"/>
      <c r="G492" s="59"/>
      <c r="H492" s="60"/>
      <c r="I492" s="68"/>
      <c r="J492" s="25"/>
      <c r="L492" s="126" t="str">
        <f>IF(F492="","",INDEX(Rotas!H:H,MATCH(F492,Rotas!M:M,0),1))</f>
        <v/>
      </c>
    </row>
    <row r="493" spans="2:12" ht="20.100000000000001" customHeight="1" x14ac:dyDescent="0.2">
      <c r="B493" s="57">
        <v>488</v>
      </c>
      <c r="C493" s="39"/>
      <c r="D493" s="30"/>
      <c r="E493" s="30"/>
      <c r="F493" s="59"/>
      <c r="G493" s="59"/>
      <c r="H493" s="60"/>
      <c r="I493" s="68"/>
      <c r="J493" s="25"/>
      <c r="L493" s="126" t="str">
        <f>IF(F493="","",INDEX(Rotas!H:H,MATCH(F493,Rotas!M:M,0),1))</f>
        <v/>
      </c>
    </row>
    <row r="494" spans="2:12" ht="20.100000000000001" customHeight="1" x14ac:dyDescent="0.2">
      <c r="B494" s="57">
        <v>489</v>
      </c>
      <c r="C494" s="39"/>
      <c r="D494" s="30"/>
      <c r="E494" s="30"/>
      <c r="F494" s="59"/>
      <c r="G494" s="59"/>
      <c r="H494" s="60"/>
      <c r="I494" s="68"/>
      <c r="J494" s="25"/>
      <c r="L494" s="126" t="str">
        <f>IF(F494="","",INDEX(Rotas!H:H,MATCH(F494,Rotas!M:M,0),1))</f>
        <v/>
      </c>
    </row>
    <row r="495" spans="2:12" ht="20.100000000000001" customHeight="1" x14ac:dyDescent="0.2">
      <c r="B495" s="57">
        <v>490</v>
      </c>
      <c r="C495" s="39"/>
      <c r="D495" s="30"/>
      <c r="E495" s="30"/>
      <c r="F495" s="59"/>
      <c r="G495" s="59"/>
      <c r="H495" s="60"/>
      <c r="I495" s="68"/>
      <c r="J495" s="25"/>
      <c r="L495" s="126" t="str">
        <f>IF(F495="","",INDEX(Rotas!H:H,MATCH(F495,Rotas!M:M,0),1))</f>
        <v/>
      </c>
    </row>
    <row r="496" spans="2:12" ht="20.100000000000001" customHeight="1" x14ac:dyDescent="0.2">
      <c r="B496" s="57">
        <v>491</v>
      </c>
      <c r="C496" s="39"/>
      <c r="D496" s="30"/>
      <c r="E496" s="30"/>
      <c r="F496" s="59"/>
      <c r="G496" s="59"/>
      <c r="H496" s="60"/>
      <c r="I496" s="68"/>
      <c r="J496" s="25"/>
      <c r="L496" s="126" t="str">
        <f>IF(F496="","",INDEX(Rotas!H:H,MATCH(F496,Rotas!M:M,0),1))</f>
        <v/>
      </c>
    </row>
    <row r="497" spans="2:12" ht="20.100000000000001" customHeight="1" x14ac:dyDescent="0.2">
      <c r="B497" s="57">
        <v>492</v>
      </c>
      <c r="C497" s="39"/>
      <c r="D497" s="30"/>
      <c r="E497" s="30"/>
      <c r="F497" s="59"/>
      <c r="G497" s="59"/>
      <c r="H497" s="60"/>
      <c r="I497" s="68"/>
      <c r="J497" s="25"/>
      <c r="L497" s="126" t="str">
        <f>IF(F497="","",INDEX(Rotas!H:H,MATCH(F497,Rotas!M:M,0),1))</f>
        <v/>
      </c>
    </row>
    <row r="498" spans="2:12" ht="20.100000000000001" customHeight="1" x14ac:dyDescent="0.2">
      <c r="B498" s="57">
        <v>493</v>
      </c>
      <c r="C498" s="39"/>
      <c r="D498" s="30"/>
      <c r="E498" s="30"/>
      <c r="F498" s="59"/>
      <c r="G498" s="59"/>
      <c r="H498" s="60"/>
      <c r="I498" s="68"/>
      <c r="J498" s="25"/>
      <c r="L498" s="126" t="str">
        <f>IF(F498="","",INDEX(Rotas!H:H,MATCH(F498,Rotas!M:M,0),1))</f>
        <v/>
      </c>
    </row>
    <row r="499" spans="2:12" ht="20.100000000000001" customHeight="1" x14ac:dyDescent="0.2">
      <c r="B499" s="57">
        <v>494</v>
      </c>
      <c r="C499" s="39"/>
      <c r="D499" s="30"/>
      <c r="E499" s="30"/>
      <c r="F499" s="59"/>
      <c r="G499" s="59"/>
      <c r="H499" s="60"/>
      <c r="I499" s="68"/>
      <c r="J499" s="25"/>
      <c r="L499" s="126" t="str">
        <f>IF(F499="","",INDEX(Rotas!H:H,MATCH(F499,Rotas!M:M,0),1))</f>
        <v/>
      </c>
    </row>
    <row r="500" spans="2:12" ht="20.100000000000001" customHeight="1" x14ac:dyDescent="0.2">
      <c r="B500" s="57">
        <v>495</v>
      </c>
      <c r="C500" s="39"/>
      <c r="D500" s="30"/>
      <c r="E500" s="30"/>
      <c r="F500" s="59"/>
      <c r="G500" s="59"/>
      <c r="H500" s="60"/>
      <c r="I500" s="68"/>
      <c r="J500" s="25"/>
      <c r="L500" s="126" t="str">
        <f>IF(F500="","",INDEX(Rotas!H:H,MATCH(F500,Rotas!M:M,0),1))</f>
        <v/>
      </c>
    </row>
    <row r="501" spans="2:12" ht="20.100000000000001" customHeight="1" x14ac:dyDescent="0.2">
      <c r="B501" s="57">
        <v>496</v>
      </c>
      <c r="C501" s="39"/>
      <c r="D501" s="30"/>
      <c r="E501" s="30"/>
      <c r="F501" s="59"/>
      <c r="G501" s="59"/>
      <c r="H501" s="60"/>
      <c r="I501" s="68"/>
      <c r="J501" s="25"/>
      <c r="L501" s="126" t="str">
        <f>IF(F501="","",INDEX(Rotas!H:H,MATCH(F501,Rotas!M:M,0),1))</f>
        <v/>
      </c>
    </row>
    <row r="502" spans="2:12" ht="20.100000000000001" customHeight="1" x14ac:dyDescent="0.2">
      <c r="B502" s="57">
        <v>497</v>
      </c>
      <c r="C502" s="39"/>
      <c r="D502" s="30"/>
      <c r="E502" s="30"/>
      <c r="F502" s="59"/>
      <c r="G502" s="59"/>
      <c r="H502" s="60"/>
      <c r="I502" s="68"/>
      <c r="J502" s="25"/>
      <c r="L502" s="126" t="str">
        <f>IF(F502="","",INDEX(Rotas!H:H,MATCH(F502,Rotas!M:M,0),1))</f>
        <v/>
      </c>
    </row>
    <row r="503" spans="2:12" ht="20.100000000000001" customHeight="1" x14ac:dyDescent="0.2">
      <c r="B503" s="57">
        <v>498</v>
      </c>
      <c r="C503" s="39"/>
      <c r="D503" s="30"/>
      <c r="E503" s="30"/>
      <c r="F503" s="59"/>
      <c r="G503" s="59"/>
      <c r="H503" s="60"/>
      <c r="I503" s="68"/>
      <c r="J503" s="25"/>
      <c r="L503" s="126" t="str">
        <f>IF(F503="","",INDEX(Rotas!H:H,MATCH(F503,Rotas!M:M,0),1))</f>
        <v/>
      </c>
    </row>
    <row r="504" spans="2:12" ht="20.100000000000001" customHeight="1" x14ac:dyDescent="0.2">
      <c r="B504" s="57">
        <v>499</v>
      </c>
      <c r="C504" s="39"/>
      <c r="D504" s="30"/>
      <c r="E504" s="30"/>
      <c r="F504" s="59"/>
      <c r="G504" s="59"/>
      <c r="H504" s="60"/>
      <c r="I504" s="68"/>
      <c r="J504" s="25"/>
      <c r="L504" s="126" t="str">
        <f>IF(F504="","",INDEX(Rotas!H:H,MATCH(F504,Rotas!M:M,0),1))</f>
        <v/>
      </c>
    </row>
    <row r="505" spans="2:12" ht="20.100000000000001" customHeight="1" x14ac:dyDescent="0.2">
      <c r="B505" s="57">
        <v>500</v>
      </c>
      <c r="C505" s="39"/>
      <c r="D505" s="30"/>
      <c r="E505" s="30"/>
      <c r="F505" s="59"/>
      <c r="G505" s="59"/>
      <c r="H505" s="60"/>
      <c r="I505" s="68"/>
      <c r="J505" s="25"/>
      <c r="L505" s="126" t="str">
        <f>IF(F505="","",INDEX(Rotas!H:H,MATCH(F505,Rotas!M:M,0),1))</f>
        <v/>
      </c>
    </row>
    <row r="506" spans="2:12" ht="20.100000000000001" customHeight="1" x14ac:dyDescent="0.2">
      <c r="B506" s="57">
        <v>501</v>
      </c>
      <c r="C506" s="39"/>
      <c r="D506" s="30"/>
      <c r="E506" s="30"/>
      <c r="F506" s="59"/>
      <c r="G506" s="59"/>
      <c r="H506" s="60"/>
      <c r="I506" s="68"/>
      <c r="J506" s="25"/>
      <c r="L506" s="126" t="str">
        <f>IF(F506="","",INDEX(Rotas!H:H,MATCH(F506,Rotas!M:M,0),1))</f>
        <v/>
      </c>
    </row>
    <row r="507" spans="2:12" ht="20.100000000000001" customHeight="1" x14ac:dyDescent="0.2">
      <c r="B507" s="57">
        <v>502</v>
      </c>
      <c r="C507" s="39"/>
      <c r="D507" s="30"/>
      <c r="E507" s="30"/>
      <c r="F507" s="59"/>
      <c r="G507" s="59"/>
      <c r="H507" s="60"/>
      <c r="I507" s="68"/>
      <c r="J507" s="25"/>
      <c r="L507" s="126" t="str">
        <f>IF(F507="","",INDEX(Rotas!H:H,MATCH(F507,Rotas!M:M,0),1))</f>
        <v/>
      </c>
    </row>
    <row r="508" spans="2:12" ht="20.100000000000001" customHeight="1" x14ac:dyDescent="0.2">
      <c r="B508" s="57">
        <v>503</v>
      </c>
      <c r="C508" s="39"/>
      <c r="D508" s="30"/>
      <c r="E508" s="30"/>
      <c r="F508" s="59"/>
      <c r="G508" s="59"/>
      <c r="H508" s="60"/>
      <c r="I508" s="68"/>
      <c r="J508" s="25"/>
      <c r="L508" s="126" t="str">
        <f>IF(F508="","",INDEX(Rotas!H:H,MATCH(F508,Rotas!M:M,0),1))</f>
        <v/>
      </c>
    </row>
    <row r="509" spans="2:12" ht="20.100000000000001" customHeight="1" x14ac:dyDescent="0.2">
      <c r="B509" s="57">
        <v>504</v>
      </c>
      <c r="C509" s="39"/>
      <c r="D509" s="30"/>
      <c r="E509" s="30"/>
      <c r="F509" s="59"/>
      <c r="G509" s="59"/>
      <c r="H509" s="60"/>
      <c r="I509" s="68"/>
      <c r="J509" s="25"/>
      <c r="L509" s="126" t="str">
        <f>IF(F509="","",INDEX(Rotas!H:H,MATCH(F509,Rotas!M:M,0),1))</f>
        <v/>
      </c>
    </row>
    <row r="510" spans="2:12" ht="20.100000000000001" customHeight="1" x14ac:dyDescent="0.2">
      <c r="B510" s="57">
        <v>505</v>
      </c>
      <c r="C510" s="39"/>
      <c r="D510" s="30"/>
      <c r="E510" s="30"/>
      <c r="F510" s="59"/>
      <c r="G510" s="59"/>
      <c r="H510" s="60"/>
      <c r="I510" s="68"/>
      <c r="J510" s="25"/>
      <c r="L510" s="126" t="str">
        <f>IF(F510="","",INDEX(Rotas!H:H,MATCH(F510,Rotas!M:M,0),1))</f>
        <v/>
      </c>
    </row>
    <row r="511" spans="2:12" ht="20.100000000000001" customHeight="1" x14ac:dyDescent="0.2">
      <c r="B511" s="57">
        <v>506</v>
      </c>
      <c r="C511" s="39"/>
      <c r="D511" s="30"/>
      <c r="E511" s="30"/>
      <c r="F511" s="59"/>
      <c r="G511" s="59"/>
      <c r="H511" s="60"/>
      <c r="I511" s="68"/>
      <c r="J511" s="25"/>
      <c r="L511" s="126" t="str">
        <f>IF(F511="","",INDEX(Rotas!H:H,MATCH(F511,Rotas!M:M,0),1))</f>
        <v/>
      </c>
    </row>
    <row r="512" spans="2:12" ht="20.100000000000001" customHeight="1" x14ac:dyDescent="0.2">
      <c r="B512" s="57">
        <v>507</v>
      </c>
      <c r="C512" s="39"/>
      <c r="D512" s="30"/>
      <c r="E512" s="30"/>
      <c r="F512" s="59"/>
      <c r="G512" s="59"/>
      <c r="H512" s="60"/>
      <c r="I512" s="68"/>
      <c r="J512" s="25"/>
      <c r="L512" s="126" t="str">
        <f>IF(F512="","",INDEX(Rotas!H:H,MATCH(F512,Rotas!M:M,0),1))</f>
        <v/>
      </c>
    </row>
    <row r="513" spans="2:12" ht="20.100000000000001" customHeight="1" x14ac:dyDescent="0.2">
      <c r="B513" s="57">
        <v>508</v>
      </c>
      <c r="C513" s="39"/>
      <c r="D513" s="30"/>
      <c r="E513" s="30"/>
      <c r="F513" s="59"/>
      <c r="G513" s="59"/>
      <c r="H513" s="60"/>
      <c r="I513" s="68"/>
      <c r="J513" s="25"/>
      <c r="L513" s="126" t="str">
        <f>IF(F513="","",INDEX(Rotas!H:H,MATCH(F513,Rotas!M:M,0),1))</f>
        <v/>
      </c>
    </row>
    <row r="514" spans="2:12" ht="20.100000000000001" customHeight="1" x14ac:dyDescent="0.2">
      <c r="B514" s="57">
        <v>509</v>
      </c>
      <c r="C514" s="39"/>
      <c r="D514" s="30"/>
      <c r="E514" s="30"/>
      <c r="F514" s="59"/>
      <c r="G514" s="59"/>
      <c r="H514" s="60"/>
      <c r="I514" s="68"/>
      <c r="J514" s="25"/>
      <c r="L514" s="126" t="str">
        <f>IF(F514="","",INDEX(Rotas!H:H,MATCH(F514,Rotas!M:M,0),1))</f>
        <v/>
      </c>
    </row>
    <row r="515" spans="2:12" ht="20.100000000000001" customHeight="1" x14ac:dyDescent="0.2">
      <c r="B515" s="57">
        <v>510</v>
      </c>
      <c r="C515" s="39"/>
      <c r="D515" s="30"/>
      <c r="E515" s="30"/>
      <c r="F515" s="59"/>
      <c r="G515" s="59"/>
      <c r="H515" s="60"/>
      <c r="I515" s="68"/>
      <c r="J515" s="25"/>
      <c r="L515" s="126" t="str">
        <f>IF(F515="","",INDEX(Rotas!H:H,MATCH(F515,Rotas!M:M,0),1))</f>
        <v/>
      </c>
    </row>
    <row r="516" spans="2:12" ht="20.100000000000001" customHeight="1" x14ac:dyDescent="0.2">
      <c r="B516" s="57">
        <v>511</v>
      </c>
      <c r="C516" s="39"/>
      <c r="D516" s="30"/>
      <c r="E516" s="30"/>
      <c r="F516" s="59"/>
      <c r="G516" s="59"/>
      <c r="H516" s="60"/>
      <c r="I516" s="68"/>
      <c r="J516" s="25"/>
      <c r="L516" s="126" t="str">
        <f>IF(F516="","",INDEX(Rotas!H:H,MATCH(F516,Rotas!M:M,0),1))</f>
        <v/>
      </c>
    </row>
    <row r="517" spans="2:12" ht="20.100000000000001" customHeight="1" x14ac:dyDescent="0.2">
      <c r="B517" s="57">
        <v>512</v>
      </c>
      <c r="C517" s="39"/>
      <c r="D517" s="30"/>
      <c r="E517" s="30"/>
      <c r="F517" s="59"/>
      <c r="G517" s="59"/>
      <c r="H517" s="60"/>
      <c r="I517" s="68"/>
      <c r="J517" s="25"/>
      <c r="L517" s="126" t="str">
        <f>IF(F517="","",INDEX(Rotas!H:H,MATCH(F517,Rotas!M:M,0),1))</f>
        <v/>
      </c>
    </row>
    <row r="518" spans="2:12" ht="20.100000000000001" customHeight="1" x14ac:dyDescent="0.2">
      <c r="B518" s="57">
        <v>513</v>
      </c>
      <c r="C518" s="39"/>
      <c r="D518" s="30"/>
      <c r="E518" s="30"/>
      <c r="F518" s="59"/>
      <c r="G518" s="59"/>
      <c r="H518" s="60"/>
      <c r="I518" s="68"/>
      <c r="J518" s="25"/>
      <c r="L518" s="126" t="str">
        <f>IF(F518="","",INDEX(Rotas!H:H,MATCH(F518,Rotas!M:M,0),1))</f>
        <v/>
      </c>
    </row>
    <row r="519" spans="2:12" ht="20.100000000000001" customHeight="1" x14ac:dyDescent="0.2">
      <c r="B519" s="57">
        <v>514</v>
      </c>
      <c r="C519" s="39"/>
      <c r="D519" s="30"/>
      <c r="E519" s="30"/>
      <c r="F519" s="59"/>
      <c r="G519" s="59"/>
      <c r="H519" s="60"/>
      <c r="I519" s="68"/>
      <c r="J519" s="25"/>
      <c r="L519" s="126" t="str">
        <f>IF(F519="","",INDEX(Rotas!H:H,MATCH(F519,Rotas!M:M,0),1))</f>
        <v/>
      </c>
    </row>
    <row r="520" spans="2:12" ht="20.100000000000001" customHeight="1" x14ac:dyDescent="0.2">
      <c r="B520" s="57">
        <v>515</v>
      </c>
      <c r="C520" s="39"/>
      <c r="D520" s="30"/>
      <c r="E520" s="30"/>
      <c r="F520" s="59"/>
      <c r="G520" s="59"/>
      <c r="H520" s="60"/>
      <c r="I520" s="68"/>
      <c r="J520" s="25"/>
      <c r="L520" s="126" t="str">
        <f>IF(F520="","",INDEX(Rotas!H:H,MATCH(F520,Rotas!M:M,0),1))</f>
        <v/>
      </c>
    </row>
    <row r="521" spans="2:12" ht="20.100000000000001" customHeight="1" x14ac:dyDescent="0.2">
      <c r="B521" s="57">
        <v>516</v>
      </c>
      <c r="C521" s="39"/>
      <c r="D521" s="30"/>
      <c r="E521" s="30"/>
      <c r="F521" s="59"/>
      <c r="G521" s="59"/>
      <c r="H521" s="60"/>
      <c r="I521" s="68"/>
      <c r="J521" s="25"/>
      <c r="L521" s="126" t="str">
        <f>IF(F521="","",INDEX(Rotas!H:H,MATCH(F521,Rotas!M:M,0),1))</f>
        <v/>
      </c>
    </row>
    <row r="522" spans="2:12" ht="20.100000000000001" customHeight="1" x14ac:dyDescent="0.2">
      <c r="B522" s="57">
        <v>517</v>
      </c>
      <c r="C522" s="39"/>
      <c r="D522" s="30"/>
      <c r="E522" s="30"/>
      <c r="F522" s="59"/>
      <c r="G522" s="59"/>
      <c r="H522" s="60"/>
      <c r="I522" s="68"/>
      <c r="J522" s="25"/>
      <c r="L522" s="126" t="str">
        <f>IF(F522="","",INDEX(Rotas!H:H,MATCH(F522,Rotas!M:M,0),1))</f>
        <v/>
      </c>
    </row>
    <row r="523" spans="2:12" ht="20.100000000000001" customHeight="1" x14ac:dyDescent="0.2">
      <c r="B523" s="57">
        <v>518</v>
      </c>
      <c r="C523" s="39"/>
      <c r="D523" s="30"/>
      <c r="E523" s="30"/>
      <c r="F523" s="59"/>
      <c r="G523" s="59"/>
      <c r="H523" s="60"/>
      <c r="I523" s="68"/>
      <c r="J523" s="25"/>
      <c r="L523" s="126" t="str">
        <f>IF(F523="","",INDEX(Rotas!H:H,MATCH(F523,Rotas!M:M,0),1))</f>
        <v/>
      </c>
    </row>
    <row r="524" spans="2:12" ht="20.100000000000001" customHeight="1" x14ac:dyDescent="0.2">
      <c r="B524" s="57">
        <v>519</v>
      </c>
      <c r="C524" s="39"/>
      <c r="D524" s="30"/>
      <c r="E524" s="30"/>
      <c r="F524" s="59"/>
      <c r="G524" s="59"/>
      <c r="H524" s="60"/>
      <c r="I524" s="68"/>
      <c r="J524" s="25"/>
      <c r="L524" s="126" t="str">
        <f>IF(F524="","",INDEX(Rotas!H:H,MATCH(F524,Rotas!M:M,0),1))</f>
        <v/>
      </c>
    </row>
    <row r="525" spans="2:12" ht="20.100000000000001" customHeight="1" x14ac:dyDescent="0.2">
      <c r="B525" s="57">
        <v>520</v>
      </c>
      <c r="C525" s="39"/>
      <c r="D525" s="30"/>
      <c r="E525" s="30"/>
      <c r="F525" s="59"/>
      <c r="G525" s="59"/>
      <c r="H525" s="60"/>
      <c r="I525" s="68"/>
      <c r="J525" s="25"/>
      <c r="L525" s="126" t="str">
        <f>IF(F525="","",INDEX(Rotas!H:H,MATCH(F525,Rotas!M:M,0),1))</f>
        <v/>
      </c>
    </row>
    <row r="526" spans="2:12" ht="20.100000000000001" customHeight="1" x14ac:dyDescent="0.2">
      <c r="B526" s="57">
        <v>521</v>
      </c>
      <c r="C526" s="39"/>
      <c r="D526" s="30"/>
      <c r="E526" s="30"/>
      <c r="F526" s="59"/>
      <c r="G526" s="59"/>
      <c r="H526" s="60"/>
      <c r="I526" s="68"/>
      <c r="J526" s="25"/>
      <c r="L526" s="126" t="str">
        <f>IF(F526="","",INDEX(Rotas!H:H,MATCH(F526,Rotas!M:M,0),1))</f>
        <v/>
      </c>
    </row>
    <row r="527" spans="2:12" ht="20.100000000000001" customHeight="1" x14ac:dyDescent="0.2">
      <c r="B527" s="57">
        <v>522</v>
      </c>
      <c r="C527" s="39"/>
      <c r="D527" s="30"/>
      <c r="E527" s="30"/>
      <c r="F527" s="59"/>
      <c r="G527" s="59"/>
      <c r="H527" s="60"/>
      <c r="I527" s="68"/>
      <c r="J527" s="25"/>
      <c r="L527" s="126" t="str">
        <f>IF(F527="","",INDEX(Rotas!H:H,MATCH(F527,Rotas!M:M,0),1))</f>
        <v/>
      </c>
    </row>
    <row r="528" spans="2:12" ht="20.100000000000001" customHeight="1" x14ac:dyDescent="0.2">
      <c r="B528" s="57">
        <v>523</v>
      </c>
      <c r="C528" s="39"/>
      <c r="D528" s="30"/>
      <c r="E528" s="30"/>
      <c r="F528" s="59"/>
      <c r="G528" s="59"/>
      <c r="H528" s="60"/>
      <c r="I528" s="68"/>
      <c r="J528" s="25"/>
      <c r="L528" s="126" t="str">
        <f>IF(F528="","",INDEX(Rotas!H:H,MATCH(F528,Rotas!M:M,0),1))</f>
        <v/>
      </c>
    </row>
    <row r="529" spans="2:12" ht="20.100000000000001" customHeight="1" x14ac:dyDescent="0.2">
      <c r="B529" s="57">
        <v>524</v>
      </c>
      <c r="C529" s="39"/>
      <c r="D529" s="30"/>
      <c r="E529" s="30"/>
      <c r="F529" s="59"/>
      <c r="G529" s="59"/>
      <c r="H529" s="60"/>
      <c r="I529" s="68"/>
      <c r="J529" s="25"/>
      <c r="L529" s="126" t="str">
        <f>IF(F529="","",INDEX(Rotas!H:H,MATCH(F529,Rotas!M:M,0),1))</f>
        <v/>
      </c>
    </row>
    <row r="530" spans="2:12" ht="20.100000000000001" customHeight="1" x14ac:dyDescent="0.2">
      <c r="B530" s="57">
        <v>525</v>
      </c>
      <c r="C530" s="39"/>
      <c r="D530" s="30"/>
      <c r="E530" s="30"/>
      <c r="F530" s="59"/>
      <c r="G530" s="59"/>
      <c r="H530" s="60"/>
      <c r="I530" s="68"/>
      <c r="J530" s="25"/>
      <c r="L530" s="126" t="str">
        <f>IF(F530="","",INDEX(Rotas!H:H,MATCH(F530,Rotas!M:M,0),1))</f>
        <v/>
      </c>
    </row>
    <row r="531" spans="2:12" ht="20.100000000000001" customHeight="1" x14ac:dyDescent="0.2">
      <c r="B531" s="57">
        <v>526</v>
      </c>
      <c r="C531" s="39"/>
      <c r="D531" s="30"/>
      <c r="E531" s="30"/>
      <c r="F531" s="59"/>
      <c r="G531" s="59"/>
      <c r="H531" s="60"/>
      <c r="I531" s="68"/>
      <c r="J531" s="25"/>
      <c r="L531" s="126" t="str">
        <f>IF(F531="","",INDEX(Rotas!H:H,MATCH(F531,Rotas!M:M,0),1))</f>
        <v/>
      </c>
    </row>
    <row r="532" spans="2:12" ht="20.100000000000001" customHeight="1" x14ac:dyDescent="0.2">
      <c r="B532" s="57">
        <v>527</v>
      </c>
      <c r="C532" s="39"/>
      <c r="D532" s="30"/>
      <c r="E532" s="30"/>
      <c r="F532" s="59"/>
      <c r="G532" s="59"/>
      <c r="H532" s="60"/>
      <c r="I532" s="68"/>
      <c r="J532" s="25"/>
      <c r="L532" s="126" t="str">
        <f>IF(F532="","",INDEX(Rotas!H:H,MATCH(F532,Rotas!M:M,0),1))</f>
        <v/>
      </c>
    </row>
    <row r="533" spans="2:12" ht="20.100000000000001" customHeight="1" x14ac:dyDescent="0.2">
      <c r="B533" s="57">
        <v>528</v>
      </c>
      <c r="C533" s="39"/>
      <c r="D533" s="30"/>
      <c r="E533" s="30"/>
      <c r="F533" s="59"/>
      <c r="G533" s="59"/>
      <c r="H533" s="60"/>
      <c r="I533" s="68"/>
      <c r="J533" s="25"/>
      <c r="L533" s="126" t="str">
        <f>IF(F533="","",INDEX(Rotas!H:H,MATCH(F533,Rotas!M:M,0),1))</f>
        <v/>
      </c>
    </row>
    <row r="534" spans="2:12" ht="20.100000000000001" customHeight="1" x14ac:dyDescent="0.2">
      <c r="B534" s="57">
        <v>529</v>
      </c>
      <c r="C534" s="39"/>
      <c r="D534" s="30"/>
      <c r="E534" s="30"/>
      <c r="F534" s="59"/>
      <c r="G534" s="59"/>
      <c r="H534" s="60"/>
      <c r="I534" s="68"/>
      <c r="J534" s="25"/>
      <c r="L534" s="126" t="str">
        <f>IF(F534="","",INDEX(Rotas!H:H,MATCH(F534,Rotas!M:M,0),1))</f>
        <v/>
      </c>
    </row>
    <row r="535" spans="2:12" ht="20.100000000000001" customHeight="1" x14ac:dyDescent="0.2">
      <c r="B535" s="57">
        <v>530</v>
      </c>
      <c r="C535" s="39"/>
      <c r="D535" s="30"/>
      <c r="E535" s="30"/>
      <c r="F535" s="59"/>
      <c r="G535" s="59"/>
      <c r="H535" s="60"/>
      <c r="I535" s="68"/>
      <c r="J535" s="25"/>
      <c r="L535" s="126" t="str">
        <f>IF(F535="","",INDEX(Rotas!H:H,MATCH(F535,Rotas!M:M,0),1))</f>
        <v/>
      </c>
    </row>
    <row r="536" spans="2:12" ht="20.100000000000001" customHeight="1" x14ac:dyDescent="0.2">
      <c r="B536" s="57">
        <v>531</v>
      </c>
      <c r="C536" s="39"/>
      <c r="D536" s="30"/>
      <c r="E536" s="30"/>
      <c r="F536" s="59"/>
      <c r="G536" s="59"/>
      <c r="H536" s="60"/>
      <c r="I536" s="68"/>
      <c r="J536" s="25"/>
      <c r="L536" s="126" t="str">
        <f>IF(F536="","",INDEX(Rotas!H:H,MATCH(F536,Rotas!M:M,0),1))</f>
        <v/>
      </c>
    </row>
    <row r="537" spans="2:12" ht="20.100000000000001" customHeight="1" x14ac:dyDescent="0.2">
      <c r="B537" s="57">
        <v>532</v>
      </c>
      <c r="C537" s="39"/>
      <c r="D537" s="30"/>
      <c r="E537" s="30"/>
      <c r="F537" s="59"/>
      <c r="G537" s="59"/>
      <c r="H537" s="60"/>
      <c r="I537" s="68"/>
      <c r="J537" s="25"/>
      <c r="L537" s="126" t="str">
        <f>IF(F537="","",INDEX(Rotas!H:H,MATCH(F537,Rotas!M:M,0),1))</f>
        <v/>
      </c>
    </row>
    <row r="538" spans="2:12" ht="20.100000000000001" customHeight="1" x14ac:dyDescent="0.2">
      <c r="B538" s="57">
        <v>533</v>
      </c>
      <c r="C538" s="39"/>
      <c r="D538" s="30"/>
      <c r="E538" s="30"/>
      <c r="F538" s="59"/>
      <c r="G538" s="59"/>
      <c r="H538" s="60"/>
      <c r="I538" s="68"/>
      <c r="J538" s="25"/>
      <c r="L538" s="126" t="str">
        <f>IF(F538="","",INDEX(Rotas!H:H,MATCH(F538,Rotas!M:M,0),1))</f>
        <v/>
      </c>
    </row>
    <row r="539" spans="2:12" ht="20.100000000000001" customHeight="1" x14ac:dyDescent="0.2">
      <c r="B539" s="57">
        <v>534</v>
      </c>
      <c r="C539" s="39"/>
      <c r="D539" s="30"/>
      <c r="E539" s="30"/>
      <c r="F539" s="59"/>
      <c r="G539" s="59"/>
      <c r="H539" s="60"/>
      <c r="I539" s="68"/>
      <c r="J539" s="25"/>
      <c r="L539" s="126" t="str">
        <f>IF(F539="","",INDEX(Rotas!H:H,MATCH(F539,Rotas!M:M,0),1))</f>
        <v/>
      </c>
    </row>
    <row r="540" spans="2:12" ht="20.100000000000001" customHeight="1" x14ac:dyDescent="0.2">
      <c r="B540" s="57">
        <v>535</v>
      </c>
      <c r="C540" s="39"/>
      <c r="D540" s="30"/>
      <c r="E540" s="30"/>
      <c r="F540" s="59"/>
      <c r="G540" s="59"/>
      <c r="H540" s="60"/>
      <c r="I540" s="68"/>
      <c r="J540" s="25"/>
      <c r="L540" s="126" t="str">
        <f>IF(F540="","",INDEX(Rotas!H:H,MATCH(F540,Rotas!M:M,0),1))</f>
        <v/>
      </c>
    </row>
    <row r="541" spans="2:12" ht="20.100000000000001" customHeight="1" x14ac:dyDescent="0.2">
      <c r="B541" s="57">
        <v>536</v>
      </c>
      <c r="C541" s="39"/>
      <c r="D541" s="30"/>
      <c r="E541" s="30"/>
      <c r="F541" s="59"/>
      <c r="G541" s="59"/>
      <c r="H541" s="60"/>
      <c r="I541" s="68"/>
      <c r="J541" s="25"/>
      <c r="L541" s="126" t="str">
        <f>IF(F541="","",INDEX(Rotas!H:H,MATCH(F541,Rotas!M:M,0),1))</f>
        <v/>
      </c>
    </row>
    <row r="542" spans="2:12" ht="20.100000000000001" customHeight="1" x14ac:dyDescent="0.2">
      <c r="B542" s="57">
        <v>537</v>
      </c>
      <c r="C542" s="39"/>
      <c r="D542" s="30"/>
      <c r="E542" s="30"/>
      <c r="F542" s="59"/>
      <c r="G542" s="59"/>
      <c r="H542" s="60"/>
      <c r="I542" s="68"/>
      <c r="J542" s="25"/>
      <c r="L542" s="126" t="str">
        <f>IF(F542="","",INDEX(Rotas!H:H,MATCH(F542,Rotas!M:M,0),1))</f>
        <v/>
      </c>
    </row>
    <row r="543" spans="2:12" ht="20.100000000000001" customHeight="1" x14ac:dyDescent="0.2">
      <c r="B543" s="57">
        <v>538</v>
      </c>
      <c r="C543" s="39"/>
      <c r="D543" s="30"/>
      <c r="E543" s="30"/>
      <c r="F543" s="59"/>
      <c r="G543" s="59"/>
      <c r="H543" s="60"/>
      <c r="I543" s="68"/>
      <c r="J543" s="25"/>
      <c r="L543" s="126" t="str">
        <f>IF(F543="","",INDEX(Rotas!H:H,MATCH(F543,Rotas!M:M,0),1))</f>
        <v/>
      </c>
    </row>
    <row r="544" spans="2:12" ht="20.100000000000001" customHeight="1" x14ac:dyDescent="0.2">
      <c r="B544" s="57">
        <v>539</v>
      </c>
      <c r="C544" s="39"/>
      <c r="D544" s="30"/>
      <c r="E544" s="30"/>
      <c r="F544" s="59"/>
      <c r="G544" s="59"/>
      <c r="H544" s="60"/>
      <c r="I544" s="68"/>
      <c r="J544" s="25"/>
      <c r="L544" s="126" t="str">
        <f>IF(F544="","",INDEX(Rotas!H:H,MATCH(F544,Rotas!M:M,0),1))</f>
        <v/>
      </c>
    </row>
    <row r="545" spans="2:12" ht="20.100000000000001" customHeight="1" x14ac:dyDescent="0.2">
      <c r="B545" s="57">
        <v>540</v>
      </c>
      <c r="C545" s="39"/>
      <c r="D545" s="30"/>
      <c r="E545" s="30"/>
      <c r="F545" s="59"/>
      <c r="G545" s="59"/>
      <c r="H545" s="60"/>
      <c r="I545" s="68"/>
      <c r="J545" s="25"/>
      <c r="L545" s="126" t="str">
        <f>IF(F545="","",INDEX(Rotas!H:H,MATCH(F545,Rotas!M:M,0),1))</f>
        <v/>
      </c>
    </row>
    <row r="546" spans="2:12" ht="20.100000000000001" customHeight="1" x14ac:dyDescent="0.2">
      <c r="B546" s="57">
        <v>541</v>
      </c>
      <c r="C546" s="39"/>
      <c r="D546" s="30"/>
      <c r="E546" s="30"/>
      <c r="F546" s="59"/>
      <c r="G546" s="59"/>
      <c r="H546" s="60"/>
      <c r="I546" s="68"/>
      <c r="J546" s="25"/>
      <c r="L546" s="126" t="str">
        <f>IF(F546="","",INDEX(Rotas!H:H,MATCH(F546,Rotas!M:M,0),1))</f>
        <v/>
      </c>
    </row>
    <row r="547" spans="2:12" ht="20.100000000000001" customHeight="1" x14ac:dyDescent="0.2">
      <c r="B547" s="57">
        <v>542</v>
      </c>
      <c r="C547" s="39"/>
      <c r="D547" s="30"/>
      <c r="E547" s="30"/>
      <c r="F547" s="59"/>
      <c r="G547" s="59"/>
      <c r="H547" s="60"/>
      <c r="I547" s="68"/>
      <c r="J547" s="25"/>
      <c r="L547" s="126" t="str">
        <f>IF(F547="","",INDEX(Rotas!H:H,MATCH(F547,Rotas!M:M,0),1))</f>
        <v/>
      </c>
    </row>
    <row r="548" spans="2:12" ht="20.100000000000001" customHeight="1" x14ac:dyDescent="0.2">
      <c r="B548" s="57">
        <v>543</v>
      </c>
      <c r="C548" s="39"/>
      <c r="D548" s="30"/>
      <c r="E548" s="30"/>
      <c r="F548" s="59"/>
      <c r="G548" s="59"/>
      <c r="H548" s="60"/>
      <c r="I548" s="68"/>
      <c r="J548" s="25"/>
      <c r="L548" s="126" t="str">
        <f>IF(F548="","",INDEX(Rotas!H:H,MATCH(F548,Rotas!M:M,0),1))</f>
        <v/>
      </c>
    </row>
    <row r="549" spans="2:12" ht="20.100000000000001" customHeight="1" x14ac:dyDescent="0.2">
      <c r="B549" s="57">
        <v>544</v>
      </c>
      <c r="C549" s="39"/>
      <c r="D549" s="30"/>
      <c r="E549" s="30"/>
      <c r="F549" s="59"/>
      <c r="G549" s="59"/>
      <c r="H549" s="60"/>
      <c r="I549" s="68"/>
      <c r="J549" s="25"/>
      <c r="L549" s="126" t="str">
        <f>IF(F549="","",INDEX(Rotas!H:H,MATCH(F549,Rotas!M:M,0),1))</f>
        <v/>
      </c>
    </row>
    <row r="550" spans="2:12" ht="20.100000000000001" customHeight="1" x14ac:dyDescent="0.2">
      <c r="B550" s="57">
        <v>545</v>
      </c>
      <c r="C550" s="39"/>
      <c r="D550" s="30"/>
      <c r="E550" s="30"/>
      <c r="F550" s="59"/>
      <c r="G550" s="59"/>
      <c r="H550" s="60"/>
      <c r="I550" s="68"/>
      <c r="J550" s="25"/>
      <c r="L550" s="126" t="str">
        <f>IF(F550="","",INDEX(Rotas!H:H,MATCH(F550,Rotas!M:M,0),1))</f>
        <v/>
      </c>
    </row>
    <row r="551" spans="2:12" ht="20.100000000000001" customHeight="1" x14ac:dyDescent="0.2">
      <c r="B551" s="57">
        <v>546</v>
      </c>
      <c r="C551" s="39"/>
      <c r="D551" s="30"/>
      <c r="E551" s="30"/>
      <c r="F551" s="59"/>
      <c r="G551" s="59"/>
      <c r="H551" s="60"/>
      <c r="I551" s="68"/>
      <c r="J551" s="25"/>
      <c r="L551" s="126" t="str">
        <f>IF(F551="","",INDEX(Rotas!H:H,MATCH(F551,Rotas!M:M,0),1))</f>
        <v/>
      </c>
    </row>
    <row r="552" spans="2:12" ht="20.100000000000001" customHeight="1" x14ac:dyDescent="0.2">
      <c r="B552" s="57">
        <v>547</v>
      </c>
      <c r="C552" s="39"/>
      <c r="D552" s="30"/>
      <c r="E552" s="30"/>
      <c r="F552" s="59"/>
      <c r="G552" s="59"/>
      <c r="H552" s="60"/>
      <c r="I552" s="68"/>
      <c r="J552" s="25"/>
      <c r="L552" s="126" t="str">
        <f>IF(F552="","",INDEX(Rotas!H:H,MATCH(F552,Rotas!M:M,0),1))</f>
        <v/>
      </c>
    </row>
    <row r="553" spans="2:12" ht="20.100000000000001" customHeight="1" x14ac:dyDescent="0.2">
      <c r="B553" s="57">
        <v>548</v>
      </c>
      <c r="C553" s="39"/>
      <c r="D553" s="30"/>
      <c r="E553" s="30"/>
      <c r="F553" s="59"/>
      <c r="G553" s="59"/>
      <c r="H553" s="60"/>
      <c r="I553" s="68"/>
      <c r="J553" s="25"/>
      <c r="L553" s="126" t="str">
        <f>IF(F553="","",INDEX(Rotas!H:H,MATCH(F553,Rotas!M:M,0),1))</f>
        <v/>
      </c>
    </row>
    <row r="554" spans="2:12" ht="20.100000000000001" customHeight="1" x14ac:dyDescent="0.2">
      <c r="B554" s="57">
        <v>549</v>
      </c>
      <c r="C554" s="39"/>
      <c r="D554" s="30"/>
      <c r="E554" s="30"/>
      <c r="F554" s="59"/>
      <c r="G554" s="59"/>
      <c r="H554" s="60"/>
      <c r="I554" s="68"/>
      <c r="J554" s="25"/>
      <c r="L554" s="126" t="str">
        <f>IF(F554="","",INDEX(Rotas!H:H,MATCH(F554,Rotas!M:M,0),1))</f>
        <v/>
      </c>
    </row>
    <row r="555" spans="2:12" ht="20.100000000000001" customHeight="1" x14ac:dyDescent="0.2">
      <c r="B555" s="57">
        <v>550</v>
      </c>
      <c r="C555" s="39"/>
      <c r="D555" s="30"/>
      <c r="E555" s="30"/>
      <c r="F555" s="59"/>
      <c r="G555" s="59"/>
      <c r="H555" s="60"/>
      <c r="I555" s="68"/>
      <c r="J555" s="25"/>
      <c r="L555" s="126" t="str">
        <f>IF(F555="","",INDEX(Rotas!H:H,MATCH(F555,Rotas!M:M,0),1))</f>
        <v/>
      </c>
    </row>
    <row r="556" spans="2:12" ht="20.100000000000001" customHeight="1" x14ac:dyDescent="0.2">
      <c r="B556" s="57">
        <v>551</v>
      </c>
      <c r="C556" s="39"/>
      <c r="D556" s="30"/>
      <c r="E556" s="30"/>
      <c r="F556" s="59"/>
      <c r="G556" s="59"/>
      <c r="H556" s="60"/>
      <c r="I556" s="68"/>
      <c r="J556" s="25"/>
      <c r="L556" s="126" t="str">
        <f>IF(F556="","",INDEX(Rotas!H:H,MATCH(F556,Rotas!M:M,0),1))</f>
        <v/>
      </c>
    </row>
    <row r="557" spans="2:12" ht="20.100000000000001" customHeight="1" x14ac:dyDescent="0.2">
      <c r="B557" s="57">
        <v>552</v>
      </c>
      <c r="C557" s="39"/>
      <c r="D557" s="30"/>
      <c r="E557" s="30"/>
      <c r="F557" s="59"/>
      <c r="G557" s="59"/>
      <c r="H557" s="60"/>
      <c r="I557" s="68"/>
      <c r="J557" s="25"/>
      <c r="L557" s="126" t="str">
        <f>IF(F557="","",INDEX(Rotas!H:H,MATCH(F557,Rotas!M:M,0),1))</f>
        <v/>
      </c>
    </row>
    <row r="558" spans="2:12" ht="20.100000000000001" customHeight="1" x14ac:dyDescent="0.2">
      <c r="B558" s="57">
        <v>553</v>
      </c>
      <c r="C558" s="39"/>
      <c r="D558" s="30"/>
      <c r="E558" s="30"/>
      <c r="F558" s="59"/>
      <c r="G558" s="59"/>
      <c r="H558" s="60"/>
      <c r="I558" s="68"/>
      <c r="J558" s="25"/>
      <c r="L558" s="126" t="str">
        <f>IF(F558="","",INDEX(Rotas!H:H,MATCH(F558,Rotas!M:M,0),1))</f>
        <v/>
      </c>
    </row>
    <row r="559" spans="2:12" ht="20.100000000000001" customHeight="1" x14ac:dyDescent="0.2">
      <c r="B559" s="57">
        <v>554</v>
      </c>
      <c r="C559" s="39"/>
      <c r="D559" s="30"/>
      <c r="E559" s="30"/>
      <c r="F559" s="59"/>
      <c r="G559" s="59"/>
      <c r="H559" s="60"/>
      <c r="I559" s="68"/>
      <c r="J559" s="25"/>
      <c r="L559" s="126" t="str">
        <f>IF(F559="","",INDEX(Rotas!H:H,MATCH(F559,Rotas!M:M,0),1))</f>
        <v/>
      </c>
    </row>
    <row r="560" spans="2:12" ht="20.100000000000001" customHeight="1" x14ac:dyDescent="0.2">
      <c r="B560" s="57">
        <v>555</v>
      </c>
      <c r="C560" s="39"/>
      <c r="D560" s="30"/>
      <c r="E560" s="30"/>
      <c r="F560" s="59"/>
      <c r="G560" s="59"/>
      <c r="H560" s="60"/>
      <c r="I560" s="68"/>
      <c r="J560" s="25"/>
      <c r="L560" s="126" t="str">
        <f>IF(F560="","",INDEX(Rotas!H:H,MATCH(F560,Rotas!M:M,0),1))</f>
        <v/>
      </c>
    </row>
    <row r="561" spans="2:12" ht="20.100000000000001" customHeight="1" x14ac:dyDescent="0.2">
      <c r="B561" s="57">
        <v>556</v>
      </c>
      <c r="C561" s="39"/>
      <c r="D561" s="30"/>
      <c r="E561" s="30"/>
      <c r="F561" s="59"/>
      <c r="G561" s="59"/>
      <c r="H561" s="60"/>
      <c r="I561" s="68"/>
      <c r="J561" s="25"/>
      <c r="L561" s="126" t="str">
        <f>IF(F561="","",INDEX(Rotas!H:H,MATCH(F561,Rotas!M:M,0),1))</f>
        <v/>
      </c>
    </row>
    <row r="562" spans="2:12" ht="20.100000000000001" customHeight="1" x14ac:dyDescent="0.2">
      <c r="B562" s="57">
        <v>557</v>
      </c>
      <c r="C562" s="39"/>
      <c r="D562" s="30"/>
      <c r="E562" s="30"/>
      <c r="F562" s="59"/>
      <c r="G562" s="59"/>
      <c r="H562" s="60"/>
      <c r="I562" s="68"/>
      <c r="J562" s="25"/>
      <c r="L562" s="126" t="str">
        <f>IF(F562="","",INDEX(Rotas!H:H,MATCH(F562,Rotas!M:M,0),1))</f>
        <v/>
      </c>
    </row>
    <row r="563" spans="2:12" ht="20.100000000000001" customHeight="1" x14ac:dyDescent="0.2">
      <c r="B563" s="57">
        <v>558</v>
      </c>
      <c r="C563" s="39"/>
      <c r="D563" s="30"/>
      <c r="E563" s="30"/>
      <c r="F563" s="59"/>
      <c r="G563" s="59"/>
      <c r="H563" s="60"/>
      <c r="I563" s="68"/>
      <c r="J563" s="25"/>
      <c r="L563" s="126" t="str">
        <f>IF(F563="","",INDEX(Rotas!H:H,MATCH(F563,Rotas!M:M,0),1))</f>
        <v/>
      </c>
    </row>
    <row r="564" spans="2:12" ht="20.100000000000001" customHeight="1" x14ac:dyDescent="0.2">
      <c r="B564" s="57">
        <v>559</v>
      </c>
      <c r="C564" s="39"/>
      <c r="D564" s="30"/>
      <c r="E564" s="30"/>
      <c r="F564" s="59"/>
      <c r="G564" s="59"/>
      <c r="H564" s="60"/>
      <c r="I564" s="68"/>
      <c r="J564" s="25"/>
      <c r="L564" s="126" t="str">
        <f>IF(F564="","",INDEX(Rotas!H:H,MATCH(F564,Rotas!M:M,0),1))</f>
        <v/>
      </c>
    </row>
    <row r="565" spans="2:12" ht="20.100000000000001" customHeight="1" x14ac:dyDescent="0.2">
      <c r="B565" s="57">
        <v>560</v>
      </c>
      <c r="C565" s="39"/>
      <c r="D565" s="30"/>
      <c r="E565" s="30"/>
      <c r="F565" s="59"/>
      <c r="G565" s="59"/>
      <c r="H565" s="60"/>
      <c r="I565" s="68"/>
      <c r="J565" s="25"/>
      <c r="L565" s="126" t="str">
        <f>IF(F565="","",INDEX(Rotas!H:H,MATCH(F565,Rotas!M:M,0),1))</f>
        <v/>
      </c>
    </row>
    <row r="566" spans="2:12" ht="20.100000000000001" customHeight="1" x14ac:dyDescent="0.2">
      <c r="B566" s="57">
        <v>561</v>
      </c>
      <c r="C566" s="39"/>
      <c r="D566" s="30"/>
      <c r="E566" s="30"/>
      <c r="F566" s="59"/>
      <c r="G566" s="59"/>
      <c r="H566" s="60"/>
      <c r="I566" s="68"/>
      <c r="J566" s="25"/>
      <c r="L566" s="126" t="str">
        <f>IF(F566="","",INDEX(Rotas!H:H,MATCH(F566,Rotas!M:M,0),1))</f>
        <v/>
      </c>
    </row>
    <row r="567" spans="2:12" ht="20.100000000000001" customHeight="1" x14ac:dyDescent="0.2">
      <c r="B567" s="57">
        <v>562</v>
      </c>
      <c r="C567" s="39"/>
      <c r="D567" s="30"/>
      <c r="E567" s="30"/>
      <c r="F567" s="59"/>
      <c r="G567" s="59"/>
      <c r="H567" s="60"/>
      <c r="I567" s="68"/>
      <c r="J567" s="25"/>
      <c r="L567" s="126" t="str">
        <f>IF(F567="","",INDEX(Rotas!H:H,MATCH(F567,Rotas!M:M,0),1))</f>
        <v/>
      </c>
    </row>
    <row r="568" spans="2:12" ht="20.100000000000001" customHeight="1" x14ac:dyDescent="0.2">
      <c r="B568" s="57">
        <v>563</v>
      </c>
      <c r="C568" s="39"/>
      <c r="D568" s="30"/>
      <c r="E568" s="30"/>
      <c r="F568" s="59"/>
      <c r="G568" s="59"/>
      <c r="H568" s="60"/>
      <c r="I568" s="68"/>
      <c r="J568" s="25"/>
      <c r="L568" s="126" t="str">
        <f>IF(F568="","",INDEX(Rotas!H:H,MATCH(F568,Rotas!M:M,0),1))</f>
        <v/>
      </c>
    </row>
    <row r="569" spans="2:12" ht="20.100000000000001" customHeight="1" x14ac:dyDescent="0.2">
      <c r="B569" s="57">
        <v>564</v>
      </c>
      <c r="C569" s="39"/>
      <c r="D569" s="30"/>
      <c r="E569" s="30"/>
      <c r="F569" s="59"/>
      <c r="G569" s="59"/>
      <c r="H569" s="60"/>
      <c r="I569" s="68"/>
      <c r="J569" s="25"/>
      <c r="L569" s="126" t="str">
        <f>IF(F569="","",INDEX(Rotas!H:H,MATCH(F569,Rotas!M:M,0),1))</f>
        <v/>
      </c>
    </row>
    <row r="570" spans="2:12" ht="20.100000000000001" customHeight="1" x14ac:dyDescent="0.2">
      <c r="B570" s="57">
        <v>565</v>
      </c>
      <c r="C570" s="39"/>
      <c r="D570" s="30"/>
      <c r="E570" s="30"/>
      <c r="F570" s="59"/>
      <c r="G570" s="59"/>
      <c r="H570" s="60"/>
      <c r="I570" s="68"/>
      <c r="J570" s="25"/>
      <c r="L570" s="126" t="str">
        <f>IF(F570="","",INDEX(Rotas!H:H,MATCH(F570,Rotas!M:M,0),1))</f>
        <v/>
      </c>
    </row>
    <row r="571" spans="2:12" ht="20.100000000000001" customHeight="1" x14ac:dyDescent="0.2">
      <c r="B571" s="57">
        <v>566</v>
      </c>
      <c r="C571" s="39"/>
      <c r="D571" s="30"/>
      <c r="E571" s="30"/>
      <c r="F571" s="59"/>
      <c r="G571" s="59"/>
      <c r="H571" s="60"/>
      <c r="I571" s="68"/>
      <c r="J571" s="25"/>
      <c r="L571" s="126" t="str">
        <f>IF(F571="","",INDEX(Rotas!H:H,MATCH(F571,Rotas!M:M,0),1))</f>
        <v/>
      </c>
    </row>
    <row r="572" spans="2:12" ht="20.100000000000001" customHeight="1" x14ac:dyDescent="0.2">
      <c r="B572" s="57">
        <v>567</v>
      </c>
      <c r="C572" s="39"/>
      <c r="D572" s="30"/>
      <c r="E572" s="30"/>
      <c r="F572" s="59"/>
      <c r="G572" s="59"/>
      <c r="H572" s="60"/>
      <c r="I572" s="68"/>
      <c r="J572" s="25"/>
      <c r="L572" s="126" t="str">
        <f>IF(F572="","",INDEX(Rotas!H:H,MATCH(F572,Rotas!M:M,0),1))</f>
        <v/>
      </c>
    </row>
    <row r="573" spans="2:12" ht="20.100000000000001" customHeight="1" x14ac:dyDescent="0.2">
      <c r="B573" s="57">
        <v>568</v>
      </c>
      <c r="C573" s="39"/>
      <c r="D573" s="30"/>
      <c r="E573" s="30"/>
      <c r="F573" s="59"/>
      <c r="G573" s="59"/>
      <c r="H573" s="60"/>
      <c r="I573" s="68"/>
      <c r="J573" s="25"/>
      <c r="L573" s="126" t="str">
        <f>IF(F573="","",INDEX(Rotas!H:H,MATCH(F573,Rotas!M:M,0),1))</f>
        <v/>
      </c>
    </row>
    <row r="574" spans="2:12" ht="20.100000000000001" customHeight="1" x14ac:dyDescent="0.2">
      <c r="B574" s="57">
        <v>569</v>
      </c>
      <c r="C574" s="39"/>
      <c r="D574" s="30"/>
      <c r="E574" s="30"/>
      <c r="F574" s="59"/>
      <c r="G574" s="59"/>
      <c r="H574" s="60"/>
      <c r="I574" s="68"/>
      <c r="J574" s="25"/>
      <c r="L574" s="126" t="str">
        <f>IF(F574="","",INDEX(Rotas!H:H,MATCH(F574,Rotas!M:M,0),1))</f>
        <v/>
      </c>
    </row>
    <row r="575" spans="2:12" ht="20.100000000000001" customHeight="1" x14ac:dyDescent="0.2">
      <c r="B575" s="57">
        <v>570</v>
      </c>
      <c r="C575" s="39"/>
      <c r="D575" s="30"/>
      <c r="E575" s="30"/>
      <c r="F575" s="59"/>
      <c r="G575" s="59"/>
      <c r="H575" s="60"/>
      <c r="I575" s="68"/>
      <c r="J575" s="25"/>
      <c r="L575" s="126" t="str">
        <f>IF(F575="","",INDEX(Rotas!H:H,MATCH(F575,Rotas!M:M,0),1))</f>
        <v/>
      </c>
    </row>
    <row r="576" spans="2:12" ht="20.100000000000001" customHeight="1" x14ac:dyDescent="0.2">
      <c r="B576" s="57">
        <v>571</v>
      </c>
      <c r="C576" s="39"/>
      <c r="D576" s="30"/>
      <c r="E576" s="30"/>
      <c r="F576" s="59"/>
      <c r="G576" s="59"/>
      <c r="H576" s="60"/>
      <c r="I576" s="68"/>
      <c r="J576" s="25"/>
      <c r="L576" s="126" t="str">
        <f>IF(F576="","",INDEX(Rotas!H:H,MATCH(F576,Rotas!M:M,0),1))</f>
        <v/>
      </c>
    </row>
    <row r="577" spans="2:12" ht="20.100000000000001" customHeight="1" x14ac:dyDescent="0.2">
      <c r="B577" s="57">
        <v>572</v>
      </c>
      <c r="C577" s="39"/>
      <c r="D577" s="30"/>
      <c r="E577" s="30"/>
      <c r="F577" s="59"/>
      <c r="G577" s="59"/>
      <c r="H577" s="60"/>
      <c r="I577" s="68"/>
      <c r="J577" s="25"/>
      <c r="L577" s="126" t="str">
        <f>IF(F577="","",INDEX(Rotas!H:H,MATCH(F577,Rotas!M:M,0),1))</f>
        <v/>
      </c>
    </row>
    <row r="578" spans="2:12" ht="20.100000000000001" customHeight="1" x14ac:dyDescent="0.2">
      <c r="B578" s="57">
        <v>573</v>
      </c>
      <c r="C578" s="39"/>
      <c r="D578" s="30"/>
      <c r="E578" s="30"/>
      <c r="F578" s="59"/>
      <c r="G578" s="59"/>
      <c r="H578" s="60"/>
      <c r="I578" s="68"/>
      <c r="J578" s="25"/>
      <c r="L578" s="126" t="str">
        <f>IF(F578="","",INDEX(Rotas!H:H,MATCH(F578,Rotas!M:M,0),1))</f>
        <v/>
      </c>
    </row>
    <row r="579" spans="2:12" ht="20.100000000000001" customHeight="1" x14ac:dyDescent="0.2">
      <c r="B579" s="57">
        <v>574</v>
      </c>
      <c r="C579" s="39"/>
      <c r="D579" s="30"/>
      <c r="E579" s="30"/>
      <c r="F579" s="59"/>
      <c r="G579" s="59"/>
      <c r="H579" s="60"/>
      <c r="I579" s="68"/>
      <c r="J579" s="25"/>
      <c r="L579" s="126" t="str">
        <f>IF(F579="","",INDEX(Rotas!H:H,MATCH(F579,Rotas!M:M,0),1))</f>
        <v/>
      </c>
    </row>
    <row r="580" spans="2:12" ht="20.100000000000001" customHeight="1" x14ac:dyDescent="0.2">
      <c r="B580" s="57">
        <v>575</v>
      </c>
      <c r="C580" s="39"/>
      <c r="D580" s="30"/>
      <c r="E580" s="30"/>
      <c r="F580" s="59"/>
      <c r="G580" s="59"/>
      <c r="H580" s="60"/>
      <c r="I580" s="68"/>
      <c r="J580" s="25"/>
      <c r="L580" s="126" t="str">
        <f>IF(F580="","",INDEX(Rotas!H:H,MATCH(F580,Rotas!M:M,0),1))</f>
        <v/>
      </c>
    </row>
    <row r="581" spans="2:12" ht="20.100000000000001" customHeight="1" x14ac:dyDescent="0.2">
      <c r="B581" s="57">
        <v>576</v>
      </c>
      <c r="C581" s="39"/>
      <c r="D581" s="30"/>
      <c r="E581" s="30"/>
      <c r="F581" s="59"/>
      <c r="G581" s="59"/>
      <c r="H581" s="60"/>
      <c r="I581" s="68"/>
      <c r="J581" s="25"/>
      <c r="L581" s="126" t="str">
        <f>IF(F581="","",INDEX(Rotas!H:H,MATCH(F581,Rotas!M:M,0),1))</f>
        <v/>
      </c>
    </row>
    <row r="582" spans="2:12" ht="20.100000000000001" customHeight="1" x14ac:dyDescent="0.2">
      <c r="B582" s="57">
        <v>577</v>
      </c>
      <c r="C582" s="39"/>
      <c r="D582" s="30"/>
      <c r="E582" s="30"/>
      <c r="F582" s="59"/>
      <c r="G582" s="59"/>
      <c r="H582" s="60"/>
      <c r="I582" s="68"/>
      <c r="J582" s="25"/>
      <c r="L582" s="126" t="str">
        <f>IF(F582="","",INDEX(Rotas!H:H,MATCH(F582,Rotas!M:M,0),1))</f>
        <v/>
      </c>
    </row>
    <row r="583" spans="2:12" ht="20.100000000000001" customHeight="1" x14ac:dyDescent="0.2">
      <c r="B583" s="57">
        <v>578</v>
      </c>
      <c r="C583" s="39"/>
      <c r="D583" s="30"/>
      <c r="E583" s="30"/>
      <c r="F583" s="59"/>
      <c r="G583" s="59"/>
      <c r="H583" s="60"/>
      <c r="I583" s="68"/>
      <c r="J583" s="25"/>
      <c r="L583" s="126" t="str">
        <f>IF(F583="","",INDEX(Rotas!H:H,MATCH(F583,Rotas!M:M,0),1))</f>
        <v/>
      </c>
    </row>
    <row r="584" spans="2:12" ht="20.100000000000001" customHeight="1" x14ac:dyDescent="0.2">
      <c r="B584" s="57">
        <v>579</v>
      </c>
      <c r="C584" s="39"/>
      <c r="D584" s="30"/>
      <c r="E584" s="30"/>
      <c r="F584" s="59"/>
      <c r="G584" s="59"/>
      <c r="H584" s="60"/>
      <c r="I584" s="68"/>
      <c r="J584" s="25"/>
      <c r="L584" s="126" t="str">
        <f>IF(F584="","",INDEX(Rotas!H:H,MATCH(F584,Rotas!M:M,0),1))</f>
        <v/>
      </c>
    </row>
    <row r="585" spans="2:12" ht="20.100000000000001" customHeight="1" x14ac:dyDescent="0.2">
      <c r="B585" s="57">
        <v>580</v>
      </c>
      <c r="C585" s="39"/>
      <c r="D585" s="30"/>
      <c r="E585" s="30"/>
      <c r="F585" s="59"/>
      <c r="G585" s="59"/>
      <c r="H585" s="60"/>
      <c r="I585" s="68"/>
      <c r="J585" s="25"/>
      <c r="L585" s="126" t="str">
        <f>IF(F585="","",INDEX(Rotas!H:H,MATCH(F585,Rotas!M:M,0),1))</f>
        <v/>
      </c>
    </row>
    <row r="586" spans="2:12" ht="20.100000000000001" customHeight="1" x14ac:dyDescent="0.2">
      <c r="B586" s="57">
        <v>581</v>
      </c>
      <c r="C586" s="39"/>
      <c r="D586" s="30"/>
      <c r="E586" s="30"/>
      <c r="F586" s="59"/>
      <c r="G586" s="59"/>
      <c r="H586" s="60"/>
      <c r="I586" s="68"/>
      <c r="J586" s="25"/>
      <c r="L586" s="126" t="str">
        <f>IF(F586="","",INDEX(Rotas!H:H,MATCH(F586,Rotas!M:M,0),1))</f>
        <v/>
      </c>
    </row>
    <row r="587" spans="2:12" ht="20.100000000000001" customHeight="1" x14ac:dyDescent="0.2">
      <c r="B587" s="57">
        <v>582</v>
      </c>
      <c r="C587" s="39"/>
      <c r="D587" s="30"/>
      <c r="E587" s="30"/>
      <c r="F587" s="59"/>
      <c r="G587" s="59"/>
      <c r="H587" s="60"/>
      <c r="I587" s="68"/>
      <c r="J587" s="25"/>
      <c r="L587" s="126" t="str">
        <f>IF(F587="","",INDEX(Rotas!H:H,MATCH(F587,Rotas!M:M,0),1))</f>
        <v/>
      </c>
    </row>
    <row r="588" spans="2:12" ht="20.100000000000001" customHeight="1" x14ac:dyDescent="0.2">
      <c r="B588" s="57">
        <v>583</v>
      </c>
      <c r="C588" s="39"/>
      <c r="D588" s="30"/>
      <c r="E588" s="30"/>
      <c r="F588" s="59"/>
      <c r="G588" s="59"/>
      <c r="H588" s="60"/>
      <c r="I588" s="68"/>
      <c r="J588" s="25"/>
      <c r="L588" s="126" t="str">
        <f>IF(F588="","",INDEX(Rotas!H:H,MATCH(F588,Rotas!M:M,0),1))</f>
        <v/>
      </c>
    </row>
    <row r="589" spans="2:12" ht="20.100000000000001" customHeight="1" x14ac:dyDescent="0.2">
      <c r="B589" s="57">
        <v>584</v>
      </c>
      <c r="C589" s="39"/>
      <c r="D589" s="30"/>
      <c r="E589" s="30"/>
      <c r="F589" s="59"/>
      <c r="G589" s="59"/>
      <c r="H589" s="60"/>
      <c r="I589" s="68"/>
      <c r="J589" s="25"/>
      <c r="L589" s="126" t="str">
        <f>IF(F589="","",INDEX(Rotas!H:H,MATCH(F589,Rotas!M:M,0),1))</f>
        <v/>
      </c>
    </row>
    <row r="590" spans="2:12" ht="20.100000000000001" customHeight="1" x14ac:dyDescent="0.2">
      <c r="B590" s="57">
        <v>585</v>
      </c>
      <c r="C590" s="39"/>
      <c r="D590" s="30"/>
      <c r="E590" s="30"/>
      <c r="F590" s="59"/>
      <c r="G590" s="59"/>
      <c r="H590" s="60"/>
      <c r="I590" s="68"/>
      <c r="J590" s="25"/>
      <c r="L590" s="126" t="str">
        <f>IF(F590="","",INDEX(Rotas!H:H,MATCH(F590,Rotas!M:M,0),1))</f>
        <v/>
      </c>
    </row>
    <row r="591" spans="2:12" ht="20.100000000000001" customHeight="1" x14ac:dyDescent="0.2">
      <c r="B591" s="57">
        <v>586</v>
      </c>
      <c r="C591" s="39"/>
      <c r="D591" s="30"/>
      <c r="E591" s="30"/>
      <c r="F591" s="59"/>
      <c r="G591" s="59"/>
      <c r="H591" s="60"/>
      <c r="I591" s="68"/>
      <c r="J591" s="25"/>
      <c r="L591" s="126" t="str">
        <f>IF(F591="","",INDEX(Rotas!H:H,MATCH(F591,Rotas!M:M,0),1))</f>
        <v/>
      </c>
    </row>
    <row r="592" spans="2:12" ht="20.100000000000001" customHeight="1" x14ac:dyDescent="0.2">
      <c r="B592" s="57">
        <v>587</v>
      </c>
      <c r="C592" s="39"/>
      <c r="D592" s="30"/>
      <c r="E592" s="30"/>
      <c r="F592" s="59"/>
      <c r="G592" s="59"/>
      <c r="H592" s="60"/>
      <c r="I592" s="68"/>
      <c r="J592" s="25"/>
      <c r="L592" s="126" t="str">
        <f>IF(F592="","",INDEX(Rotas!H:H,MATCH(F592,Rotas!M:M,0),1))</f>
        <v/>
      </c>
    </row>
    <row r="593" spans="2:12" ht="20.100000000000001" customHeight="1" x14ac:dyDescent="0.2">
      <c r="B593" s="57">
        <v>588</v>
      </c>
      <c r="C593" s="39"/>
      <c r="D593" s="30"/>
      <c r="E593" s="30"/>
      <c r="F593" s="59"/>
      <c r="G593" s="59"/>
      <c r="H593" s="60"/>
      <c r="I593" s="68"/>
      <c r="J593" s="25"/>
      <c r="L593" s="126" t="str">
        <f>IF(F593="","",INDEX(Rotas!H:H,MATCH(F593,Rotas!M:M,0),1))</f>
        <v/>
      </c>
    </row>
    <row r="594" spans="2:12" ht="20.100000000000001" customHeight="1" x14ac:dyDescent="0.2">
      <c r="B594" s="57">
        <v>589</v>
      </c>
      <c r="C594" s="39"/>
      <c r="D594" s="30"/>
      <c r="E594" s="30"/>
      <c r="F594" s="59"/>
      <c r="G594" s="59"/>
      <c r="H594" s="60"/>
      <c r="I594" s="68"/>
      <c r="J594" s="25"/>
      <c r="L594" s="126" t="str">
        <f>IF(F594="","",INDEX(Rotas!H:H,MATCH(F594,Rotas!M:M,0),1))</f>
        <v/>
      </c>
    </row>
    <row r="595" spans="2:12" ht="20.100000000000001" customHeight="1" x14ac:dyDescent="0.2">
      <c r="B595" s="57">
        <v>590</v>
      </c>
      <c r="C595" s="39"/>
      <c r="D595" s="30"/>
      <c r="E595" s="30"/>
      <c r="F595" s="59"/>
      <c r="G595" s="59"/>
      <c r="H595" s="60"/>
      <c r="I595" s="68"/>
      <c r="J595" s="25"/>
      <c r="L595" s="126" t="str">
        <f>IF(F595="","",INDEX(Rotas!H:H,MATCH(F595,Rotas!M:M,0),1))</f>
        <v/>
      </c>
    </row>
    <row r="596" spans="2:12" ht="20.100000000000001" customHeight="1" x14ac:dyDescent="0.2">
      <c r="B596" s="57">
        <v>591</v>
      </c>
      <c r="C596" s="39"/>
      <c r="D596" s="30"/>
      <c r="E596" s="30"/>
      <c r="F596" s="59"/>
      <c r="G596" s="59"/>
      <c r="H596" s="60"/>
      <c r="I596" s="68"/>
      <c r="J596" s="25"/>
      <c r="L596" s="126" t="str">
        <f>IF(F596="","",INDEX(Rotas!H:H,MATCH(F596,Rotas!M:M,0),1))</f>
        <v/>
      </c>
    </row>
    <row r="597" spans="2:12" ht="20.100000000000001" customHeight="1" x14ac:dyDescent="0.2">
      <c r="B597" s="57">
        <v>592</v>
      </c>
      <c r="C597" s="39"/>
      <c r="D597" s="30"/>
      <c r="E597" s="30"/>
      <c r="F597" s="59"/>
      <c r="G597" s="59"/>
      <c r="H597" s="60"/>
      <c r="I597" s="68"/>
      <c r="J597" s="25"/>
      <c r="L597" s="126" t="str">
        <f>IF(F597="","",INDEX(Rotas!H:H,MATCH(F597,Rotas!M:M,0),1))</f>
        <v/>
      </c>
    </row>
    <row r="598" spans="2:12" ht="20.100000000000001" customHeight="1" x14ac:dyDescent="0.2">
      <c r="B598" s="57">
        <v>593</v>
      </c>
      <c r="C598" s="39"/>
      <c r="D598" s="30"/>
      <c r="E598" s="30"/>
      <c r="F598" s="59"/>
      <c r="G598" s="59"/>
      <c r="H598" s="60"/>
      <c r="I598" s="68"/>
      <c r="J598" s="25"/>
      <c r="L598" s="126" t="str">
        <f>IF(F598="","",INDEX(Rotas!H:H,MATCH(F598,Rotas!M:M,0),1))</f>
        <v/>
      </c>
    </row>
    <row r="599" spans="2:12" ht="20.100000000000001" customHeight="1" x14ac:dyDescent="0.2">
      <c r="B599" s="57">
        <v>594</v>
      </c>
      <c r="C599" s="39"/>
      <c r="D599" s="30"/>
      <c r="E599" s="30"/>
      <c r="F599" s="59"/>
      <c r="G599" s="59"/>
      <c r="H599" s="60"/>
      <c r="I599" s="68"/>
      <c r="J599" s="25"/>
      <c r="L599" s="126" t="str">
        <f>IF(F599="","",INDEX(Rotas!H:H,MATCH(F599,Rotas!M:M,0),1))</f>
        <v/>
      </c>
    </row>
    <row r="600" spans="2:12" ht="20.100000000000001" customHeight="1" x14ac:dyDescent="0.2">
      <c r="B600" s="57">
        <v>595</v>
      </c>
      <c r="C600" s="39"/>
      <c r="D600" s="30"/>
      <c r="E600" s="30"/>
      <c r="F600" s="59"/>
      <c r="G600" s="59"/>
      <c r="H600" s="60"/>
      <c r="I600" s="68"/>
      <c r="J600" s="25"/>
      <c r="L600" s="126" t="str">
        <f>IF(F600="","",INDEX(Rotas!H:H,MATCH(F600,Rotas!M:M,0),1))</f>
        <v/>
      </c>
    </row>
    <row r="601" spans="2:12" ht="20.100000000000001" customHeight="1" x14ac:dyDescent="0.2">
      <c r="B601" s="57">
        <v>596</v>
      </c>
      <c r="C601" s="39"/>
      <c r="D601" s="30"/>
      <c r="E601" s="30"/>
      <c r="F601" s="59"/>
      <c r="G601" s="59"/>
      <c r="H601" s="60"/>
      <c r="I601" s="68"/>
      <c r="J601" s="25"/>
      <c r="L601" s="126" t="str">
        <f>IF(F601="","",INDEX(Rotas!H:H,MATCH(F601,Rotas!M:M,0),1))</f>
        <v/>
      </c>
    </row>
    <row r="602" spans="2:12" ht="20.100000000000001" customHeight="1" x14ac:dyDescent="0.2">
      <c r="B602" s="57">
        <v>597</v>
      </c>
      <c r="C602" s="39"/>
      <c r="D602" s="30"/>
      <c r="E602" s="30"/>
      <c r="F602" s="59"/>
      <c r="G602" s="59"/>
      <c r="H602" s="60"/>
      <c r="I602" s="68"/>
      <c r="J602" s="25"/>
      <c r="L602" s="126" t="str">
        <f>IF(F602="","",INDEX(Rotas!H:H,MATCH(F602,Rotas!M:M,0),1))</f>
        <v/>
      </c>
    </row>
    <row r="603" spans="2:12" ht="20.100000000000001" customHeight="1" x14ac:dyDescent="0.2">
      <c r="B603" s="57">
        <v>598</v>
      </c>
      <c r="C603" s="39"/>
      <c r="D603" s="30"/>
      <c r="E603" s="30"/>
      <c r="F603" s="59"/>
      <c r="G603" s="59"/>
      <c r="H603" s="60"/>
      <c r="I603" s="68"/>
      <c r="J603" s="25"/>
      <c r="L603" s="126" t="str">
        <f>IF(F603="","",INDEX(Rotas!H:H,MATCH(F603,Rotas!M:M,0),1))</f>
        <v/>
      </c>
    </row>
    <row r="604" spans="2:12" ht="20.100000000000001" customHeight="1" x14ac:dyDescent="0.2">
      <c r="B604" s="57">
        <v>599</v>
      </c>
      <c r="C604" s="39"/>
      <c r="D604" s="30"/>
      <c r="E604" s="30"/>
      <c r="F604" s="59"/>
      <c r="G604" s="59"/>
      <c r="H604" s="60"/>
      <c r="I604" s="68"/>
      <c r="J604" s="25"/>
      <c r="L604" s="126" t="str">
        <f>IF(F604="","",INDEX(Rotas!H:H,MATCH(F604,Rotas!M:M,0),1))</f>
        <v/>
      </c>
    </row>
    <row r="605" spans="2:12" ht="20.100000000000001" customHeight="1" x14ac:dyDescent="0.2">
      <c r="B605" s="57">
        <v>600</v>
      </c>
      <c r="C605" s="39"/>
      <c r="D605" s="30"/>
      <c r="E605" s="30"/>
      <c r="F605" s="59"/>
      <c r="G605" s="59"/>
      <c r="H605" s="60"/>
      <c r="I605" s="68"/>
      <c r="J605" s="25"/>
      <c r="L605" s="126" t="str">
        <f>IF(F605="","",INDEX(Rotas!H:H,MATCH(F605,Rotas!M:M,0),1))</f>
        <v/>
      </c>
    </row>
    <row r="606" spans="2:12" ht="20.100000000000001" customHeight="1" x14ac:dyDescent="0.2">
      <c r="B606" s="57">
        <v>601</v>
      </c>
      <c r="C606" s="39"/>
      <c r="D606" s="30"/>
      <c r="E606" s="30"/>
      <c r="F606" s="59"/>
      <c r="G606" s="59"/>
      <c r="H606" s="60"/>
      <c r="I606" s="68"/>
      <c r="J606" s="25"/>
      <c r="L606" s="126" t="str">
        <f>IF(F606="","",INDEX(Rotas!H:H,MATCH(F606,Rotas!M:M,0),1))</f>
        <v/>
      </c>
    </row>
    <row r="607" spans="2:12" ht="20.100000000000001" customHeight="1" x14ac:dyDescent="0.2">
      <c r="B607" s="57">
        <v>602</v>
      </c>
      <c r="C607" s="39"/>
      <c r="D607" s="30"/>
      <c r="E607" s="30"/>
      <c r="F607" s="59"/>
      <c r="G607" s="59"/>
      <c r="H607" s="60"/>
      <c r="I607" s="68"/>
      <c r="J607" s="25"/>
      <c r="L607" s="126" t="str">
        <f>IF(F607="","",INDEX(Rotas!H:H,MATCH(F607,Rotas!M:M,0),1))</f>
        <v/>
      </c>
    </row>
    <row r="608" spans="2:12" ht="20.100000000000001" customHeight="1" x14ac:dyDescent="0.2">
      <c r="B608" s="57">
        <v>603</v>
      </c>
      <c r="C608" s="39"/>
      <c r="D608" s="30"/>
      <c r="E608" s="30"/>
      <c r="F608" s="59"/>
      <c r="G608" s="59"/>
      <c r="H608" s="60"/>
      <c r="I608" s="68"/>
      <c r="J608" s="25"/>
      <c r="L608" s="126" t="str">
        <f>IF(F608="","",INDEX(Rotas!H:H,MATCH(F608,Rotas!M:M,0),1))</f>
        <v/>
      </c>
    </row>
    <row r="609" spans="2:12" ht="20.100000000000001" customHeight="1" x14ac:dyDescent="0.2">
      <c r="B609" s="57">
        <v>604</v>
      </c>
      <c r="C609" s="39"/>
      <c r="D609" s="30"/>
      <c r="E609" s="30"/>
      <c r="F609" s="59"/>
      <c r="G609" s="59"/>
      <c r="H609" s="60"/>
      <c r="I609" s="68"/>
      <c r="J609" s="25"/>
      <c r="L609" s="126" t="str">
        <f>IF(F609="","",INDEX(Rotas!H:H,MATCH(F609,Rotas!M:M,0),1))</f>
        <v/>
      </c>
    </row>
    <row r="610" spans="2:12" ht="20.100000000000001" customHeight="1" x14ac:dyDescent="0.2">
      <c r="B610" s="57">
        <v>605</v>
      </c>
      <c r="C610" s="39"/>
      <c r="D610" s="30"/>
      <c r="E610" s="30"/>
      <c r="F610" s="59"/>
      <c r="G610" s="59"/>
      <c r="H610" s="60"/>
      <c r="I610" s="68"/>
      <c r="J610" s="25"/>
      <c r="L610" s="126" t="str">
        <f>IF(F610="","",INDEX(Rotas!H:H,MATCH(F610,Rotas!M:M,0),1))</f>
        <v/>
      </c>
    </row>
    <row r="611" spans="2:12" ht="20.100000000000001" customHeight="1" x14ac:dyDescent="0.2">
      <c r="B611" s="57">
        <v>606</v>
      </c>
      <c r="C611" s="39"/>
      <c r="D611" s="30"/>
      <c r="E611" s="30"/>
      <c r="F611" s="59"/>
      <c r="G611" s="59"/>
      <c r="H611" s="60"/>
      <c r="I611" s="68"/>
      <c r="J611" s="25"/>
      <c r="L611" s="126" t="str">
        <f>IF(F611="","",INDEX(Rotas!H:H,MATCH(F611,Rotas!M:M,0),1))</f>
        <v/>
      </c>
    </row>
    <row r="612" spans="2:12" ht="20.100000000000001" customHeight="1" x14ac:dyDescent="0.2">
      <c r="B612" s="57">
        <v>607</v>
      </c>
      <c r="C612" s="39"/>
      <c r="D612" s="30"/>
      <c r="E612" s="30"/>
      <c r="F612" s="59"/>
      <c r="G612" s="59"/>
      <c r="H612" s="60"/>
      <c r="I612" s="68"/>
      <c r="J612" s="25"/>
      <c r="L612" s="126" t="str">
        <f>IF(F612="","",INDEX(Rotas!H:H,MATCH(F612,Rotas!M:M,0),1))</f>
        <v/>
      </c>
    </row>
    <row r="613" spans="2:12" ht="20.100000000000001" customHeight="1" x14ac:dyDescent="0.2">
      <c r="B613" s="57">
        <v>608</v>
      </c>
      <c r="C613" s="39"/>
      <c r="D613" s="30"/>
      <c r="E613" s="30"/>
      <c r="F613" s="59"/>
      <c r="G613" s="59"/>
      <c r="H613" s="60"/>
      <c r="I613" s="68"/>
      <c r="J613" s="25"/>
      <c r="L613" s="126" t="str">
        <f>IF(F613="","",INDEX(Rotas!H:H,MATCH(F613,Rotas!M:M,0),1))</f>
        <v/>
      </c>
    </row>
    <row r="614" spans="2:12" ht="20.100000000000001" customHeight="1" x14ac:dyDescent="0.2">
      <c r="B614" s="57">
        <v>609</v>
      </c>
      <c r="C614" s="39"/>
      <c r="D614" s="30"/>
      <c r="E614" s="30"/>
      <c r="F614" s="59"/>
      <c r="G614" s="59"/>
      <c r="H614" s="60"/>
      <c r="I614" s="68"/>
      <c r="J614" s="25"/>
      <c r="L614" s="126" t="str">
        <f>IF(F614="","",INDEX(Rotas!H:H,MATCH(F614,Rotas!M:M,0),1))</f>
        <v/>
      </c>
    </row>
    <row r="615" spans="2:12" ht="20.100000000000001" customHeight="1" x14ac:dyDescent="0.2">
      <c r="B615" s="57">
        <v>610</v>
      </c>
      <c r="C615" s="39"/>
      <c r="D615" s="30"/>
      <c r="E615" s="30"/>
      <c r="F615" s="59"/>
      <c r="G615" s="59"/>
      <c r="H615" s="60"/>
      <c r="I615" s="68"/>
      <c r="J615" s="25"/>
      <c r="L615" s="126" t="str">
        <f>IF(F615="","",INDEX(Rotas!H:H,MATCH(F615,Rotas!M:M,0),1))</f>
        <v/>
      </c>
    </row>
    <row r="616" spans="2:12" ht="20.100000000000001" customHeight="1" x14ac:dyDescent="0.2">
      <c r="B616" s="57">
        <v>611</v>
      </c>
      <c r="C616" s="39"/>
      <c r="D616" s="30"/>
      <c r="E616" s="30"/>
      <c r="F616" s="59"/>
      <c r="G616" s="59"/>
      <c r="H616" s="60"/>
      <c r="I616" s="68"/>
      <c r="J616" s="25"/>
      <c r="L616" s="126" t="str">
        <f>IF(F616="","",INDEX(Rotas!H:H,MATCH(F616,Rotas!M:M,0),1))</f>
        <v/>
      </c>
    </row>
    <row r="617" spans="2:12" ht="20.100000000000001" customHeight="1" x14ac:dyDescent="0.2">
      <c r="B617" s="57">
        <v>612</v>
      </c>
      <c r="C617" s="39"/>
      <c r="D617" s="30"/>
      <c r="E617" s="30"/>
      <c r="F617" s="59"/>
      <c r="G617" s="59"/>
      <c r="H617" s="60"/>
      <c r="I617" s="68"/>
      <c r="J617" s="25"/>
      <c r="L617" s="126" t="str">
        <f>IF(F617="","",INDEX(Rotas!H:H,MATCH(F617,Rotas!M:M,0),1))</f>
        <v/>
      </c>
    </row>
    <row r="618" spans="2:12" ht="20.100000000000001" customHeight="1" x14ac:dyDescent="0.2">
      <c r="B618" s="57">
        <v>613</v>
      </c>
      <c r="C618" s="39"/>
      <c r="D618" s="30"/>
      <c r="E618" s="30"/>
      <c r="F618" s="59"/>
      <c r="G618" s="59"/>
      <c r="H618" s="60"/>
      <c r="I618" s="68"/>
      <c r="J618" s="25"/>
      <c r="L618" s="126" t="str">
        <f>IF(F618="","",INDEX(Rotas!H:H,MATCH(F618,Rotas!M:M,0),1))</f>
        <v/>
      </c>
    </row>
    <row r="619" spans="2:12" ht="20.100000000000001" customHeight="1" x14ac:dyDescent="0.2">
      <c r="B619" s="57">
        <v>614</v>
      </c>
      <c r="C619" s="39"/>
      <c r="D619" s="30"/>
      <c r="E619" s="30"/>
      <c r="F619" s="59"/>
      <c r="G619" s="59"/>
      <c r="H619" s="60"/>
      <c r="I619" s="68"/>
      <c r="J619" s="25"/>
      <c r="L619" s="126" t="str">
        <f>IF(F619="","",INDEX(Rotas!H:H,MATCH(F619,Rotas!M:M,0),1))</f>
        <v/>
      </c>
    </row>
    <row r="620" spans="2:12" ht="20.100000000000001" customHeight="1" x14ac:dyDescent="0.2">
      <c r="B620" s="57">
        <v>615</v>
      </c>
      <c r="C620" s="39"/>
      <c r="D620" s="30"/>
      <c r="E620" s="30"/>
      <c r="F620" s="59"/>
      <c r="G620" s="59"/>
      <c r="H620" s="60"/>
      <c r="I620" s="68"/>
      <c r="J620" s="25"/>
      <c r="L620" s="126" t="str">
        <f>IF(F620="","",INDEX(Rotas!H:H,MATCH(F620,Rotas!M:M,0),1))</f>
        <v/>
      </c>
    </row>
    <row r="621" spans="2:12" ht="20.100000000000001" customHeight="1" x14ac:dyDescent="0.2">
      <c r="B621" s="57">
        <v>616</v>
      </c>
      <c r="C621" s="39"/>
      <c r="D621" s="30"/>
      <c r="E621" s="30"/>
      <c r="F621" s="59"/>
      <c r="G621" s="59"/>
      <c r="H621" s="60"/>
      <c r="I621" s="68"/>
      <c r="J621" s="25"/>
      <c r="L621" s="126" t="str">
        <f>IF(F621="","",INDEX(Rotas!H:H,MATCH(F621,Rotas!M:M,0),1))</f>
        <v/>
      </c>
    </row>
    <row r="622" spans="2:12" ht="20.100000000000001" customHeight="1" x14ac:dyDescent="0.2">
      <c r="B622" s="57">
        <v>617</v>
      </c>
      <c r="C622" s="39"/>
      <c r="D622" s="30"/>
      <c r="E622" s="30"/>
      <c r="F622" s="59"/>
      <c r="G622" s="59"/>
      <c r="H622" s="60"/>
      <c r="I622" s="68"/>
      <c r="J622" s="25"/>
      <c r="L622" s="126" t="str">
        <f>IF(F622="","",INDEX(Rotas!H:H,MATCH(F622,Rotas!M:M,0),1))</f>
        <v/>
      </c>
    </row>
    <row r="623" spans="2:12" ht="20.100000000000001" customHeight="1" x14ac:dyDescent="0.2">
      <c r="B623" s="57">
        <v>618</v>
      </c>
      <c r="C623" s="39"/>
      <c r="D623" s="30"/>
      <c r="E623" s="30"/>
      <c r="F623" s="59"/>
      <c r="G623" s="59"/>
      <c r="H623" s="60"/>
      <c r="I623" s="68"/>
      <c r="J623" s="25"/>
      <c r="L623" s="126" t="str">
        <f>IF(F623="","",INDEX(Rotas!H:H,MATCH(F623,Rotas!M:M,0),1))</f>
        <v/>
      </c>
    </row>
    <row r="624" spans="2:12" ht="20.100000000000001" customHeight="1" x14ac:dyDescent="0.2">
      <c r="B624" s="57">
        <v>619</v>
      </c>
      <c r="C624" s="39"/>
      <c r="D624" s="30"/>
      <c r="E624" s="30"/>
      <c r="F624" s="59"/>
      <c r="G624" s="59"/>
      <c r="H624" s="60"/>
      <c r="I624" s="68"/>
      <c r="J624" s="25"/>
      <c r="L624" s="126" t="str">
        <f>IF(F624="","",INDEX(Rotas!H:H,MATCH(F624,Rotas!M:M,0),1))</f>
        <v/>
      </c>
    </row>
    <row r="625" spans="2:12" ht="20.100000000000001" customHeight="1" x14ac:dyDescent="0.2">
      <c r="B625" s="57">
        <v>620</v>
      </c>
      <c r="C625" s="39"/>
      <c r="D625" s="30"/>
      <c r="E625" s="30"/>
      <c r="F625" s="59"/>
      <c r="G625" s="59"/>
      <c r="H625" s="60"/>
      <c r="I625" s="68"/>
      <c r="J625" s="25"/>
      <c r="L625" s="126" t="str">
        <f>IF(F625="","",INDEX(Rotas!H:H,MATCH(F625,Rotas!M:M,0),1))</f>
        <v/>
      </c>
    </row>
    <row r="626" spans="2:12" ht="20.100000000000001" customHeight="1" x14ac:dyDescent="0.2">
      <c r="B626" s="57">
        <v>621</v>
      </c>
      <c r="C626" s="39"/>
      <c r="D626" s="30"/>
      <c r="E626" s="30"/>
      <c r="F626" s="59"/>
      <c r="G626" s="59"/>
      <c r="H626" s="60"/>
      <c r="I626" s="68"/>
      <c r="J626" s="25"/>
      <c r="L626" s="126" t="str">
        <f>IF(F626="","",INDEX(Rotas!H:H,MATCH(F626,Rotas!M:M,0),1))</f>
        <v/>
      </c>
    </row>
    <row r="627" spans="2:12" ht="20.100000000000001" customHeight="1" x14ac:dyDescent="0.2">
      <c r="B627" s="57">
        <v>622</v>
      </c>
      <c r="C627" s="39"/>
      <c r="D627" s="30"/>
      <c r="E627" s="30"/>
      <c r="F627" s="59"/>
      <c r="G627" s="59"/>
      <c r="H627" s="60"/>
      <c r="I627" s="68"/>
      <c r="J627" s="25"/>
      <c r="L627" s="126" t="str">
        <f>IF(F627="","",INDEX(Rotas!H:H,MATCH(F627,Rotas!M:M,0),1))</f>
        <v/>
      </c>
    </row>
    <row r="628" spans="2:12" ht="20.100000000000001" customHeight="1" x14ac:dyDescent="0.2">
      <c r="B628" s="57">
        <v>623</v>
      </c>
      <c r="C628" s="39"/>
      <c r="D628" s="30"/>
      <c r="E628" s="30"/>
      <c r="F628" s="59"/>
      <c r="G628" s="59"/>
      <c r="H628" s="60"/>
      <c r="I628" s="68"/>
      <c r="J628" s="25"/>
      <c r="L628" s="126" t="str">
        <f>IF(F628="","",INDEX(Rotas!H:H,MATCH(F628,Rotas!M:M,0),1))</f>
        <v/>
      </c>
    </row>
    <row r="629" spans="2:12" ht="20.100000000000001" customHeight="1" x14ac:dyDescent="0.2">
      <c r="B629" s="57">
        <v>624</v>
      </c>
      <c r="C629" s="39"/>
      <c r="D629" s="30"/>
      <c r="E629" s="30"/>
      <c r="F629" s="59"/>
      <c r="G629" s="59"/>
      <c r="H629" s="60"/>
      <c r="I629" s="68"/>
      <c r="J629" s="25"/>
      <c r="L629" s="126" t="str">
        <f>IF(F629="","",INDEX(Rotas!H:H,MATCH(F629,Rotas!M:M,0),1))</f>
        <v/>
      </c>
    </row>
    <row r="630" spans="2:12" ht="20.100000000000001" customHeight="1" x14ac:dyDescent="0.2">
      <c r="B630" s="57">
        <v>625</v>
      </c>
      <c r="C630" s="39"/>
      <c r="D630" s="30"/>
      <c r="E630" s="30"/>
      <c r="F630" s="59"/>
      <c r="G630" s="59"/>
      <c r="H630" s="60"/>
      <c r="I630" s="68"/>
      <c r="J630" s="25"/>
      <c r="L630" s="126" t="str">
        <f>IF(F630="","",INDEX(Rotas!H:H,MATCH(F630,Rotas!M:M,0),1))</f>
        <v/>
      </c>
    </row>
    <row r="631" spans="2:12" ht="20.100000000000001" customHeight="1" x14ac:dyDescent="0.2">
      <c r="B631" s="57">
        <v>626</v>
      </c>
      <c r="C631" s="39"/>
      <c r="D631" s="30"/>
      <c r="E631" s="30"/>
      <c r="F631" s="59"/>
      <c r="G631" s="59"/>
      <c r="H631" s="60"/>
      <c r="I631" s="68"/>
      <c r="J631" s="25"/>
      <c r="L631" s="126" t="str">
        <f>IF(F631="","",INDEX(Rotas!H:H,MATCH(F631,Rotas!M:M,0),1))</f>
        <v/>
      </c>
    </row>
    <row r="632" spans="2:12" ht="20.100000000000001" customHeight="1" x14ac:dyDescent="0.2">
      <c r="B632" s="57">
        <v>627</v>
      </c>
      <c r="C632" s="39"/>
      <c r="D632" s="30"/>
      <c r="E632" s="30"/>
      <c r="F632" s="59"/>
      <c r="G632" s="59"/>
      <c r="H632" s="60"/>
      <c r="I632" s="68"/>
      <c r="J632" s="25"/>
      <c r="L632" s="126" t="str">
        <f>IF(F632="","",INDEX(Rotas!H:H,MATCH(F632,Rotas!M:M,0),1))</f>
        <v/>
      </c>
    </row>
    <row r="633" spans="2:12" ht="20.100000000000001" customHeight="1" x14ac:dyDescent="0.2">
      <c r="B633" s="57">
        <v>628</v>
      </c>
      <c r="C633" s="39"/>
      <c r="D633" s="30"/>
      <c r="E633" s="30"/>
      <c r="F633" s="59"/>
      <c r="G633" s="59"/>
      <c r="H633" s="60"/>
      <c r="I633" s="68"/>
      <c r="J633" s="25"/>
      <c r="L633" s="126" t="str">
        <f>IF(F633="","",INDEX(Rotas!H:H,MATCH(F633,Rotas!M:M,0),1))</f>
        <v/>
      </c>
    </row>
    <row r="634" spans="2:12" ht="20.100000000000001" customHeight="1" x14ac:dyDescent="0.2">
      <c r="B634" s="57">
        <v>629</v>
      </c>
      <c r="C634" s="39"/>
      <c r="D634" s="30"/>
      <c r="E634" s="30"/>
      <c r="F634" s="59"/>
      <c r="G634" s="59"/>
      <c r="H634" s="60"/>
      <c r="I634" s="68"/>
      <c r="J634" s="25"/>
      <c r="L634" s="126" t="str">
        <f>IF(F634="","",INDEX(Rotas!H:H,MATCH(F634,Rotas!M:M,0),1))</f>
        <v/>
      </c>
    </row>
    <row r="635" spans="2:12" ht="20.100000000000001" customHeight="1" x14ac:dyDescent="0.2">
      <c r="B635" s="57">
        <v>630</v>
      </c>
      <c r="C635" s="39"/>
      <c r="D635" s="30"/>
      <c r="E635" s="30"/>
      <c r="F635" s="59"/>
      <c r="G635" s="59"/>
      <c r="H635" s="60"/>
      <c r="I635" s="68"/>
      <c r="J635" s="25"/>
      <c r="L635" s="126" t="str">
        <f>IF(F635="","",INDEX(Rotas!H:H,MATCH(F635,Rotas!M:M,0),1))</f>
        <v/>
      </c>
    </row>
    <row r="636" spans="2:12" ht="20.100000000000001" customHeight="1" x14ac:dyDescent="0.2">
      <c r="B636" s="57">
        <v>631</v>
      </c>
      <c r="C636" s="39"/>
      <c r="D636" s="30"/>
      <c r="E636" s="30"/>
      <c r="F636" s="59"/>
      <c r="G636" s="59"/>
      <c r="H636" s="60"/>
      <c r="I636" s="68"/>
      <c r="J636" s="25"/>
      <c r="L636" s="126" t="str">
        <f>IF(F636="","",INDEX(Rotas!H:H,MATCH(F636,Rotas!M:M,0),1))</f>
        <v/>
      </c>
    </row>
    <row r="637" spans="2:12" ht="20.100000000000001" customHeight="1" x14ac:dyDescent="0.2">
      <c r="B637" s="57">
        <v>632</v>
      </c>
      <c r="C637" s="39"/>
      <c r="D637" s="30"/>
      <c r="E637" s="30"/>
      <c r="F637" s="59"/>
      <c r="G637" s="59"/>
      <c r="H637" s="60"/>
      <c r="I637" s="68"/>
      <c r="J637" s="25"/>
      <c r="L637" s="126" t="str">
        <f>IF(F637="","",INDEX(Rotas!H:H,MATCH(F637,Rotas!M:M,0),1))</f>
        <v/>
      </c>
    </row>
    <row r="638" spans="2:12" ht="20.100000000000001" customHeight="1" x14ac:dyDescent="0.2">
      <c r="B638" s="57">
        <v>633</v>
      </c>
      <c r="C638" s="39"/>
      <c r="D638" s="30"/>
      <c r="E638" s="30"/>
      <c r="F638" s="59"/>
      <c r="G638" s="59"/>
      <c r="H638" s="60"/>
      <c r="I638" s="68"/>
      <c r="J638" s="25"/>
      <c r="L638" s="126" t="str">
        <f>IF(F638="","",INDEX(Rotas!H:H,MATCH(F638,Rotas!M:M,0),1))</f>
        <v/>
      </c>
    </row>
    <row r="639" spans="2:12" ht="20.100000000000001" customHeight="1" x14ac:dyDescent="0.2">
      <c r="B639" s="57">
        <v>634</v>
      </c>
      <c r="C639" s="39"/>
      <c r="D639" s="30"/>
      <c r="E639" s="30"/>
      <c r="F639" s="59"/>
      <c r="G639" s="59"/>
      <c r="H639" s="60"/>
      <c r="I639" s="68"/>
      <c r="J639" s="25"/>
      <c r="L639" s="126" t="str">
        <f>IF(F639="","",INDEX(Rotas!H:H,MATCH(F639,Rotas!M:M,0),1))</f>
        <v/>
      </c>
    </row>
    <row r="640" spans="2:12" ht="20.100000000000001" customHeight="1" x14ac:dyDescent="0.2">
      <c r="B640" s="57">
        <v>635</v>
      </c>
      <c r="C640" s="39"/>
      <c r="D640" s="30"/>
      <c r="E640" s="30"/>
      <c r="F640" s="59"/>
      <c r="G640" s="59"/>
      <c r="H640" s="60"/>
      <c r="I640" s="68"/>
      <c r="J640" s="25"/>
      <c r="L640" s="126" t="str">
        <f>IF(F640="","",INDEX(Rotas!H:H,MATCH(F640,Rotas!M:M,0),1))</f>
        <v/>
      </c>
    </row>
    <row r="641" spans="2:12" ht="20.100000000000001" customHeight="1" x14ac:dyDescent="0.2">
      <c r="B641" s="57">
        <v>636</v>
      </c>
      <c r="C641" s="39"/>
      <c r="D641" s="30"/>
      <c r="E641" s="30"/>
      <c r="F641" s="59"/>
      <c r="G641" s="59"/>
      <c r="H641" s="60"/>
      <c r="I641" s="68"/>
      <c r="J641" s="25"/>
      <c r="L641" s="126" t="str">
        <f>IF(F641="","",INDEX(Rotas!H:H,MATCH(F641,Rotas!M:M,0),1))</f>
        <v/>
      </c>
    </row>
    <row r="642" spans="2:12" ht="20.100000000000001" customHeight="1" x14ac:dyDescent="0.2">
      <c r="B642" s="57">
        <v>637</v>
      </c>
      <c r="C642" s="39"/>
      <c r="D642" s="30"/>
      <c r="E642" s="30"/>
      <c r="F642" s="59"/>
      <c r="G642" s="59"/>
      <c r="H642" s="60"/>
      <c r="I642" s="68"/>
      <c r="J642" s="25"/>
      <c r="L642" s="126" t="str">
        <f>IF(F642="","",INDEX(Rotas!H:H,MATCH(F642,Rotas!M:M,0),1))</f>
        <v/>
      </c>
    </row>
    <row r="643" spans="2:12" ht="20.100000000000001" customHeight="1" x14ac:dyDescent="0.2">
      <c r="B643" s="57">
        <v>638</v>
      </c>
      <c r="C643" s="39"/>
      <c r="D643" s="30"/>
      <c r="E643" s="30"/>
      <c r="F643" s="59"/>
      <c r="G643" s="59"/>
      <c r="H643" s="60"/>
      <c r="I643" s="68"/>
      <c r="J643" s="25"/>
      <c r="L643" s="126" t="str">
        <f>IF(F643="","",INDEX(Rotas!H:H,MATCH(F643,Rotas!M:M,0),1))</f>
        <v/>
      </c>
    </row>
    <row r="644" spans="2:12" ht="20.100000000000001" customHeight="1" x14ac:dyDescent="0.2">
      <c r="B644" s="57">
        <v>639</v>
      </c>
      <c r="C644" s="39"/>
      <c r="D644" s="30"/>
      <c r="E644" s="30"/>
      <c r="F644" s="59"/>
      <c r="G644" s="59"/>
      <c r="H644" s="60"/>
      <c r="I644" s="68"/>
      <c r="J644" s="25"/>
      <c r="L644" s="126" t="str">
        <f>IF(F644="","",INDEX(Rotas!H:H,MATCH(F644,Rotas!M:M,0),1))</f>
        <v/>
      </c>
    </row>
    <row r="645" spans="2:12" ht="20.100000000000001" customHeight="1" x14ac:dyDescent="0.2">
      <c r="B645" s="57">
        <v>640</v>
      </c>
      <c r="C645" s="39"/>
      <c r="D645" s="30"/>
      <c r="E645" s="30"/>
      <c r="F645" s="59"/>
      <c r="G645" s="59"/>
      <c r="H645" s="60"/>
      <c r="I645" s="68"/>
      <c r="J645" s="25"/>
      <c r="L645" s="126" t="str">
        <f>IF(F645="","",INDEX(Rotas!H:H,MATCH(F645,Rotas!M:M,0),1))</f>
        <v/>
      </c>
    </row>
    <row r="646" spans="2:12" ht="20.100000000000001" customHeight="1" x14ac:dyDescent="0.2">
      <c r="B646" s="57">
        <v>641</v>
      </c>
      <c r="C646" s="39"/>
      <c r="D646" s="30"/>
      <c r="E646" s="30"/>
      <c r="F646" s="59"/>
      <c r="G646" s="59"/>
      <c r="H646" s="60"/>
      <c r="I646" s="68"/>
      <c r="J646" s="25"/>
      <c r="L646" s="126" t="str">
        <f>IF(F646="","",INDEX(Rotas!H:H,MATCH(F646,Rotas!M:M,0),1))</f>
        <v/>
      </c>
    </row>
    <row r="647" spans="2:12" ht="20.100000000000001" customHeight="1" x14ac:dyDescent="0.2">
      <c r="B647" s="57">
        <v>642</v>
      </c>
      <c r="C647" s="39"/>
      <c r="D647" s="30"/>
      <c r="E647" s="30"/>
      <c r="F647" s="59"/>
      <c r="G647" s="59"/>
      <c r="H647" s="60"/>
      <c r="I647" s="68"/>
      <c r="J647" s="25"/>
      <c r="L647" s="126" t="str">
        <f>IF(F647="","",INDEX(Rotas!H:H,MATCH(F647,Rotas!M:M,0),1))</f>
        <v/>
      </c>
    </row>
    <row r="648" spans="2:12" ht="20.100000000000001" customHeight="1" x14ac:dyDescent="0.2">
      <c r="B648" s="57">
        <v>643</v>
      </c>
      <c r="C648" s="39"/>
      <c r="D648" s="30"/>
      <c r="E648" s="30"/>
      <c r="F648" s="59"/>
      <c r="G648" s="59"/>
      <c r="H648" s="60"/>
      <c r="I648" s="68"/>
      <c r="J648" s="25"/>
      <c r="L648" s="126" t="str">
        <f>IF(F648="","",INDEX(Rotas!H:H,MATCH(F648,Rotas!M:M,0),1))</f>
        <v/>
      </c>
    </row>
    <row r="649" spans="2:12" ht="20.100000000000001" customHeight="1" x14ac:dyDescent="0.2">
      <c r="B649" s="57">
        <v>644</v>
      </c>
      <c r="C649" s="39"/>
      <c r="D649" s="30"/>
      <c r="E649" s="30"/>
      <c r="F649" s="59"/>
      <c r="G649" s="59"/>
      <c r="H649" s="60"/>
      <c r="I649" s="68"/>
      <c r="J649" s="25"/>
      <c r="L649" s="126" t="str">
        <f>IF(F649="","",INDEX(Rotas!H:H,MATCH(F649,Rotas!M:M,0),1))</f>
        <v/>
      </c>
    </row>
    <row r="650" spans="2:12" ht="20.100000000000001" customHeight="1" x14ac:dyDescent="0.2">
      <c r="B650" s="57">
        <v>645</v>
      </c>
      <c r="C650" s="39"/>
      <c r="D650" s="30"/>
      <c r="E650" s="30"/>
      <c r="F650" s="59"/>
      <c r="G650" s="59"/>
      <c r="H650" s="60"/>
      <c r="I650" s="68"/>
      <c r="J650" s="25"/>
      <c r="L650" s="126" t="str">
        <f>IF(F650="","",INDEX(Rotas!H:H,MATCH(F650,Rotas!M:M,0),1))</f>
        <v/>
      </c>
    </row>
    <row r="651" spans="2:12" ht="20.100000000000001" customHeight="1" x14ac:dyDescent="0.2">
      <c r="B651" s="57">
        <v>646</v>
      </c>
      <c r="C651" s="39"/>
      <c r="D651" s="30"/>
      <c r="E651" s="30"/>
      <c r="F651" s="59"/>
      <c r="G651" s="59"/>
      <c r="H651" s="60"/>
      <c r="I651" s="68"/>
      <c r="J651" s="25"/>
      <c r="L651" s="126" t="str">
        <f>IF(F651="","",INDEX(Rotas!H:H,MATCH(F651,Rotas!M:M,0),1))</f>
        <v/>
      </c>
    </row>
    <row r="652" spans="2:12" ht="20.100000000000001" customHeight="1" x14ac:dyDescent="0.2">
      <c r="B652" s="57">
        <v>647</v>
      </c>
      <c r="C652" s="39"/>
      <c r="D652" s="30"/>
      <c r="E652" s="30"/>
      <c r="F652" s="59"/>
      <c r="G652" s="59"/>
      <c r="H652" s="60"/>
      <c r="I652" s="68"/>
      <c r="J652" s="25"/>
      <c r="L652" s="126" t="str">
        <f>IF(F652="","",INDEX(Rotas!H:H,MATCH(F652,Rotas!M:M,0),1))</f>
        <v/>
      </c>
    </row>
    <row r="653" spans="2:12" ht="20.100000000000001" customHeight="1" x14ac:dyDescent="0.2">
      <c r="B653" s="57">
        <v>648</v>
      </c>
      <c r="C653" s="39"/>
      <c r="D653" s="30"/>
      <c r="E653" s="30"/>
      <c r="F653" s="59"/>
      <c r="G653" s="59"/>
      <c r="H653" s="60"/>
      <c r="I653" s="68"/>
      <c r="J653" s="25"/>
      <c r="L653" s="126" t="str">
        <f>IF(F653="","",INDEX(Rotas!H:H,MATCH(F653,Rotas!M:M,0),1))</f>
        <v/>
      </c>
    </row>
    <row r="654" spans="2:12" ht="20.100000000000001" customHeight="1" x14ac:dyDescent="0.2">
      <c r="B654" s="57">
        <v>649</v>
      </c>
      <c r="C654" s="39"/>
      <c r="D654" s="30"/>
      <c r="E654" s="30"/>
      <c r="F654" s="59"/>
      <c r="G654" s="59"/>
      <c r="H654" s="60"/>
      <c r="I654" s="68"/>
      <c r="J654" s="25"/>
      <c r="L654" s="126" t="str">
        <f>IF(F654="","",INDEX(Rotas!H:H,MATCH(F654,Rotas!M:M,0),1))</f>
        <v/>
      </c>
    </row>
    <row r="655" spans="2:12" ht="20.100000000000001" customHeight="1" x14ac:dyDescent="0.2">
      <c r="B655" s="57">
        <v>650</v>
      </c>
      <c r="C655" s="39"/>
      <c r="D655" s="30"/>
      <c r="E655" s="30"/>
      <c r="F655" s="59"/>
      <c r="G655" s="59"/>
      <c r="H655" s="60"/>
      <c r="I655" s="68"/>
      <c r="J655" s="25"/>
      <c r="L655" s="126" t="str">
        <f>IF(F655="","",INDEX(Rotas!H:H,MATCH(F655,Rotas!M:M,0),1))</f>
        <v/>
      </c>
    </row>
    <row r="656" spans="2:12" ht="20.100000000000001" customHeight="1" x14ac:dyDescent="0.2">
      <c r="B656" s="57">
        <v>651</v>
      </c>
      <c r="C656" s="39"/>
      <c r="D656" s="30"/>
      <c r="E656" s="30"/>
      <c r="F656" s="59"/>
      <c r="G656" s="59"/>
      <c r="H656" s="60"/>
      <c r="I656" s="68"/>
      <c r="J656" s="25"/>
      <c r="L656" s="126" t="str">
        <f>IF(F656="","",INDEX(Rotas!H:H,MATCH(F656,Rotas!M:M,0),1))</f>
        <v/>
      </c>
    </row>
    <row r="657" spans="2:12" ht="20.100000000000001" customHeight="1" x14ac:dyDescent="0.2">
      <c r="B657" s="57">
        <v>652</v>
      </c>
      <c r="C657" s="39"/>
      <c r="D657" s="30"/>
      <c r="E657" s="30"/>
      <c r="F657" s="59"/>
      <c r="G657" s="59"/>
      <c r="H657" s="60"/>
      <c r="I657" s="68"/>
      <c r="J657" s="25"/>
      <c r="L657" s="126" t="str">
        <f>IF(F657="","",INDEX(Rotas!H:H,MATCH(F657,Rotas!M:M,0),1))</f>
        <v/>
      </c>
    </row>
    <row r="658" spans="2:12" ht="20.100000000000001" customHeight="1" x14ac:dyDescent="0.2">
      <c r="B658" s="57">
        <v>653</v>
      </c>
      <c r="C658" s="39"/>
      <c r="D658" s="30"/>
      <c r="E658" s="30"/>
      <c r="F658" s="59"/>
      <c r="G658" s="59"/>
      <c r="H658" s="60"/>
      <c r="I658" s="68"/>
      <c r="J658" s="25"/>
      <c r="L658" s="126" t="str">
        <f>IF(F658="","",INDEX(Rotas!H:H,MATCH(F658,Rotas!M:M,0),1))</f>
        <v/>
      </c>
    </row>
    <row r="659" spans="2:12" ht="20.100000000000001" customHeight="1" x14ac:dyDescent="0.2">
      <c r="B659" s="57">
        <v>654</v>
      </c>
      <c r="C659" s="39"/>
      <c r="D659" s="30"/>
      <c r="E659" s="30"/>
      <c r="F659" s="59"/>
      <c r="G659" s="59"/>
      <c r="H659" s="60"/>
      <c r="I659" s="68"/>
      <c r="J659" s="25"/>
      <c r="L659" s="126" t="str">
        <f>IF(F659="","",INDEX(Rotas!H:H,MATCH(F659,Rotas!M:M,0),1))</f>
        <v/>
      </c>
    </row>
    <row r="660" spans="2:12" ht="20.100000000000001" customHeight="1" x14ac:dyDescent="0.2">
      <c r="B660" s="57">
        <v>655</v>
      </c>
      <c r="C660" s="39"/>
      <c r="D660" s="30"/>
      <c r="E660" s="30"/>
      <c r="F660" s="59"/>
      <c r="G660" s="59"/>
      <c r="H660" s="60"/>
      <c r="I660" s="68"/>
      <c r="J660" s="25"/>
      <c r="L660" s="126" t="str">
        <f>IF(F660="","",INDEX(Rotas!H:H,MATCH(F660,Rotas!M:M,0),1))</f>
        <v/>
      </c>
    </row>
    <row r="661" spans="2:12" ht="20.100000000000001" customHeight="1" x14ac:dyDescent="0.2">
      <c r="B661" s="57">
        <v>656</v>
      </c>
      <c r="C661" s="39"/>
      <c r="D661" s="30"/>
      <c r="E661" s="30"/>
      <c r="F661" s="59"/>
      <c r="G661" s="59"/>
      <c r="H661" s="60"/>
      <c r="I661" s="68"/>
      <c r="J661" s="25"/>
      <c r="L661" s="126" t="str">
        <f>IF(F661="","",INDEX(Rotas!H:H,MATCH(F661,Rotas!M:M,0),1))</f>
        <v/>
      </c>
    </row>
    <row r="662" spans="2:12" ht="20.100000000000001" customHeight="1" x14ac:dyDescent="0.2">
      <c r="B662" s="57">
        <v>657</v>
      </c>
      <c r="C662" s="39"/>
      <c r="D662" s="30"/>
      <c r="E662" s="30"/>
      <c r="F662" s="59"/>
      <c r="G662" s="59"/>
      <c r="H662" s="60"/>
      <c r="I662" s="68"/>
      <c r="J662" s="25"/>
      <c r="L662" s="126" t="str">
        <f>IF(F662="","",INDEX(Rotas!H:H,MATCH(F662,Rotas!M:M,0),1))</f>
        <v/>
      </c>
    </row>
    <row r="663" spans="2:12" ht="20.100000000000001" customHeight="1" x14ac:dyDescent="0.2">
      <c r="B663" s="57">
        <v>658</v>
      </c>
      <c r="C663" s="39"/>
      <c r="D663" s="30"/>
      <c r="E663" s="30"/>
      <c r="F663" s="59"/>
      <c r="G663" s="59"/>
      <c r="H663" s="60"/>
      <c r="I663" s="68"/>
      <c r="J663" s="25"/>
      <c r="L663" s="126" t="str">
        <f>IF(F663="","",INDEX(Rotas!H:H,MATCH(F663,Rotas!M:M,0),1))</f>
        <v/>
      </c>
    </row>
    <row r="664" spans="2:12" ht="20.100000000000001" customHeight="1" x14ac:dyDescent="0.2">
      <c r="B664" s="57">
        <v>659</v>
      </c>
      <c r="C664" s="39"/>
      <c r="D664" s="30"/>
      <c r="E664" s="30"/>
      <c r="F664" s="59"/>
      <c r="G664" s="59"/>
      <c r="H664" s="60"/>
      <c r="I664" s="68"/>
      <c r="J664" s="25"/>
      <c r="L664" s="126" t="str">
        <f>IF(F664="","",INDEX(Rotas!H:H,MATCH(F664,Rotas!M:M,0),1))</f>
        <v/>
      </c>
    </row>
    <row r="665" spans="2:12" ht="20.100000000000001" customHeight="1" x14ac:dyDescent="0.2">
      <c r="B665" s="57">
        <v>660</v>
      </c>
      <c r="C665" s="39"/>
      <c r="D665" s="30"/>
      <c r="E665" s="30"/>
      <c r="F665" s="59"/>
      <c r="G665" s="59"/>
      <c r="H665" s="60"/>
      <c r="I665" s="68"/>
      <c r="J665" s="25"/>
      <c r="L665" s="126" t="str">
        <f>IF(F665="","",INDEX(Rotas!H:H,MATCH(F665,Rotas!M:M,0),1))</f>
        <v/>
      </c>
    </row>
    <row r="666" spans="2:12" ht="20.100000000000001" customHeight="1" x14ac:dyDescent="0.2">
      <c r="B666" s="57">
        <v>661</v>
      </c>
      <c r="C666" s="39"/>
      <c r="D666" s="30"/>
      <c r="E666" s="30"/>
      <c r="F666" s="59"/>
      <c r="G666" s="59"/>
      <c r="H666" s="60"/>
      <c r="I666" s="68"/>
      <c r="J666" s="25"/>
      <c r="L666" s="126" t="str">
        <f>IF(F666="","",INDEX(Rotas!H:H,MATCH(F666,Rotas!M:M,0),1))</f>
        <v/>
      </c>
    </row>
    <row r="667" spans="2:12" ht="20.100000000000001" customHeight="1" x14ac:dyDescent="0.2">
      <c r="B667" s="57">
        <v>662</v>
      </c>
      <c r="C667" s="39"/>
      <c r="D667" s="30"/>
      <c r="E667" s="30"/>
      <c r="F667" s="59"/>
      <c r="G667" s="59"/>
      <c r="H667" s="60"/>
      <c r="I667" s="68"/>
      <c r="J667" s="25"/>
      <c r="L667" s="126" t="str">
        <f>IF(F667="","",INDEX(Rotas!H:H,MATCH(F667,Rotas!M:M,0),1))</f>
        <v/>
      </c>
    </row>
    <row r="668" spans="2:12" ht="20.100000000000001" customHeight="1" x14ac:dyDescent="0.2">
      <c r="B668" s="57">
        <v>663</v>
      </c>
      <c r="C668" s="39"/>
      <c r="D668" s="30"/>
      <c r="E668" s="30"/>
      <c r="F668" s="59"/>
      <c r="G668" s="59"/>
      <c r="H668" s="60"/>
      <c r="I668" s="68"/>
      <c r="J668" s="25"/>
      <c r="L668" s="126" t="str">
        <f>IF(F668="","",INDEX(Rotas!H:H,MATCH(F668,Rotas!M:M,0),1))</f>
        <v/>
      </c>
    </row>
    <row r="669" spans="2:12" ht="20.100000000000001" customHeight="1" x14ac:dyDescent="0.2">
      <c r="B669" s="57">
        <v>664</v>
      </c>
      <c r="C669" s="39"/>
      <c r="D669" s="30"/>
      <c r="E669" s="30"/>
      <c r="F669" s="59"/>
      <c r="G669" s="59"/>
      <c r="H669" s="60"/>
      <c r="I669" s="68"/>
      <c r="J669" s="25"/>
      <c r="L669" s="126" t="str">
        <f>IF(F669="","",INDEX(Rotas!H:H,MATCH(F669,Rotas!M:M,0),1))</f>
        <v/>
      </c>
    </row>
    <row r="670" spans="2:12" ht="20.100000000000001" customHeight="1" x14ac:dyDescent="0.2">
      <c r="B670" s="57">
        <v>665</v>
      </c>
      <c r="C670" s="39"/>
      <c r="D670" s="30"/>
      <c r="E670" s="30"/>
      <c r="F670" s="59"/>
      <c r="G670" s="59"/>
      <c r="H670" s="60"/>
      <c r="I670" s="68"/>
      <c r="J670" s="25"/>
      <c r="L670" s="126" t="str">
        <f>IF(F670="","",INDEX(Rotas!H:H,MATCH(F670,Rotas!M:M,0),1))</f>
        <v/>
      </c>
    </row>
    <row r="671" spans="2:12" ht="20.100000000000001" customHeight="1" x14ac:dyDescent="0.2">
      <c r="B671" s="57">
        <v>666</v>
      </c>
      <c r="C671" s="39"/>
      <c r="D671" s="30"/>
      <c r="E671" s="30"/>
      <c r="F671" s="59"/>
      <c r="G671" s="59"/>
      <c r="H671" s="60"/>
      <c r="I671" s="68"/>
      <c r="J671" s="25"/>
      <c r="L671" s="126" t="str">
        <f>IF(F671="","",INDEX(Rotas!H:H,MATCH(F671,Rotas!M:M,0),1))</f>
        <v/>
      </c>
    </row>
    <row r="672" spans="2:12" ht="20.100000000000001" customHeight="1" x14ac:dyDescent="0.2">
      <c r="B672" s="57">
        <v>667</v>
      </c>
      <c r="C672" s="39"/>
      <c r="D672" s="30"/>
      <c r="E672" s="30"/>
      <c r="F672" s="59"/>
      <c r="G672" s="59"/>
      <c r="H672" s="60"/>
      <c r="I672" s="68"/>
      <c r="J672" s="25"/>
      <c r="L672" s="126" t="str">
        <f>IF(F672="","",INDEX(Rotas!H:H,MATCH(F672,Rotas!M:M,0),1))</f>
        <v/>
      </c>
    </row>
    <row r="673" spans="2:12" ht="20.100000000000001" customHeight="1" x14ac:dyDescent="0.2">
      <c r="B673" s="57">
        <v>668</v>
      </c>
      <c r="C673" s="39"/>
      <c r="D673" s="30"/>
      <c r="E673" s="30"/>
      <c r="F673" s="59"/>
      <c r="G673" s="59"/>
      <c r="H673" s="60"/>
      <c r="I673" s="68"/>
      <c r="J673" s="25"/>
      <c r="L673" s="126" t="str">
        <f>IF(F673="","",INDEX(Rotas!H:H,MATCH(F673,Rotas!M:M,0),1))</f>
        <v/>
      </c>
    </row>
    <row r="674" spans="2:12" ht="20.100000000000001" customHeight="1" x14ac:dyDescent="0.2">
      <c r="B674" s="57">
        <v>669</v>
      </c>
      <c r="C674" s="39"/>
      <c r="D674" s="30"/>
      <c r="E674" s="30"/>
      <c r="F674" s="59"/>
      <c r="G674" s="59"/>
      <c r="H674" s="60"/>
      <c r="I674" s="68"/>
      <c r="J674" s="25"/>
      <c r="L674" s="126" t="str">
        <f>IF(F674="","",INDEX(Rotas!H:H,MATCH(F674,Rotas!M:M,0),1))</f>
        <v/>
      </c>
    </row>
    <row r="675" spans="2:12" ht="20.100000000000001" customHeight="1" x14ac:dyDescent="0.2">
      <c r="B675" s="57">
        <v>670</v>
      </c>
      <c r="C675" s="39"/>
      <c r="D675" s="30"/>
      <c r="E675" s="30"/>
      <c r="F675" s="59"/>
      <c r="G675" s="59"/>
      <c r="H675" s="60"/>
      <c r="I675" s="68"/>
      <c r="J675" s="25"/>
      <c r="L675" s="126" t="str">
        <f>IF(F675="","",INDEX(Rotas!H:H,MATCH(F675,Rotas!M:M,0),1))</f>
        <v/>
      </c>
    </row>
    <row r="676" spans="2:12" ht="20.100000000000001" customHeight="1" x14ac:dyDescent="0.2">
      <c r="B676" s="57">
        <v>671</v>
      </c>
      <c r="C676" s="39"/>
      <c r="D676" s="30"/>
      <c r="E676" s="30"/>
      <c r="F676" s="59"/>
      <c r="G676" s="59"/>
      <c r="H676" s="60"/>
      <c r="I676" s="68"/>
      <c r="J676" s="25"/>
      <c r="L676" s="126" t="str">
        <f>IF(F676="","",INDEX(Rotas!H:H,MATCH(F676,Rotas!M:M,0),1))</f>
        <v/>
      </c>
    </row>
    <row r="677" spans="2:12" ht="20.100000000000001" customHeight="1" x14ac:dyDescent="0.2">
      <c r="B677" s="57">
        <v>672</v>
      </c>
      <c r="C677" s="39"/>
      <c r="D677" s="30"/>
      <c r="E677" s="30"/>
      <c r="F677" s="59"/>
      <c r="G677" s="59"/>
      <c r="H677" s="60"/>
      <c r="I677" s="68"/>
      <c r="J677" s="25"/>
      <c r="L677" s="126" t="str">
        <f>IF(F677="","",INDEX(Rotas!H:H,MATCH(F677,Rotas!M:M,0),1))</f>
        <v/>
      </c>
    </row>
    <row r="678" spans="2:12" ht="20.100000000000001" customHeight="1" x14ac:dyDescent="0.2">
      <c r="B678" s="57">
        <v>673</v>
      </c>
      <c r="C678" s="39"/>
      <c r="D678" s="30"/>
      <c r="E678" s="30"/>
      <c r="F678" s="59"/>
      <c r="G678" s="59"/>
      <c r="H678" s="60"/>
      <c r="I678" s="68"/>
      <c r="J678" s="25"/>
      <c r="L678" s="126" t="str">
        <f>IF(F678="","",INDEX(Rotas!H:H,MATCH(F678,Rotas!M:M,0),1))</f>
        <v/>
      </c>
    </row>
    <row r="679" spans="2:12" ht="20.100000000000001" customHeight="1" x14ac:dyDescent="0.2">
      <c r="B679" s="57">
        <v>674</v>
      </c>
      <c r="C679" s="39"/>
      <c r="D679" s="30"/>
      <c r="E679" s="30"/>
      <c r="F679" s="59"/>
      <c r="G679" s="59"/>
      <c r="H679" s="60"/>
      <c r="I679" s="68"/>
      <c r="J679" s="25"/>
      <c r="L679" s="126" t="str">
        <f>IF(F679="","",INDEX(Rotas!H:H,MATCH(F679,Rotas!M:M,0),1))</f>
        <v/>
      </c>
    </row>
    <row r="680" spans="2:12" ht="20.100000000000001" customHeight="1" x14ac:dyDescent="0.2">
      <c r="B680" s="57">
        <v>675</v>
      </c>
      <c r="C680" s="39"/>
      <c r="D680" s="30"/>
      <c r="E680" s="30"/>
      <c r="F680" s="59"/>
      <c r="G680" s="59"/>
      <c r="H680" s="60"/>
      <c r="I680" s="68"/>
      <c r="J680" s="25"/>
      <c r="L680" s="126" t="str">
        <f>IF(F680="","",INDEX(Rotas!H:H,MATCH(F680,Rotas!M:M,0),1))</f>
        <v/>
      </c>
    </row>
    <row r="681" spans="2:12" ht="20.100000000000001" customHeight="1" x14ac:dyDescent="0.2">
      <c r="B681" s="57">
        <v>676</v>
      </c>
      <c r="C681" s="39"/>
      <c r="D681" s="30"/>
      <c r="E681" s="30"/>
      <c r="F681" s="59"/>
      <c r="G681" s="59"/>
      <c r="H681" s="60"/>
      <c r="I681" s="68"/>
      <c r="J681" s="25"/>
      <c r="L681" s="126" t="str">
        <f>IF(F681="","",INDEX(Rotas!H:H,MATCH(F681,Rotas!M:M,0),1))</f>
        <v/>
      </c>
    </row>
    <row r="682" spans="2:12" ht="20.100000000000001" customHeight="1" x14ac:dyDescent="0.2">
      <c r="B682" s="57">
        <v>677</v>
      </c>
      <c r="C682" s="39"/>
      <c r="D682" s="30"/>
      <c r="E682" s="30"/>
      <c r="F682" s="59"/>
      <c r="G682" s="59"/>
      <c r="H682" s="60"/>
      <c r="I682" s="68"/>
      <c r="J682" s="25"/>
      <c r="L682" s="126" t="str">
        <f>IF(F682="","",INDEX(Rotas!H:H,MATCH(F682,Rotas!M:M,0),1))</f>
        <v/>
      </c>
    </row>
    <row r="683" spans="2:12" ht="20.100000000000001" customHeight="1" x14ac:dyDescent="0.2">
      <c r="B683" s="57">
        <v>678</v>
      </c>
      <c r="C683" s="39"/>
      <c r="D683" s="30"/>
      <c r="E683" s="30"/>
      <c r="F683" s="59"/>
      <c r="G683" s="59"/>
      <c r="H683" s="60"/>
      <c r="I683" s="68"/>
      <c r="J683" s="25"/>
      <c r="L683" s="126" t="str">
        <f>IF(F683="","",INDEX(Rotas!H:H,MATCH(F683,Rotas!M:M,0),1))</f>
        <v/>
      </c>
    </row>
    <row r="684" spans="2:12" ht="20.100000000000001" customHeight="1" x14ac:dyDescent="0.2">
      <c r="B684" s="57">
        <v>679</v>
      </c>
      <c r="C684" s="39"/>
      <c r="D684" s="30"/>
      <c r="E684" s="30"/>
      <c r="F684" s="59"/>
      <c r="G684" s="59"/>
      <c r="H684" s="60"/>
      <c r="I684" s="68"/>
      <c r="J684" s="25"/>
      <c r="L684" s="126" t="str">
        <f>IF(F684="","",INDEX(Rotas!H:H,MATCH(F684,Rotas!M:M,0),1))</f>
        <v/>
      </c>
    </row>
    <row r="685" spans="2:12" ht="20.100000000000001" customHeight="1" x14ac:dyDescent="0.2">
      <c r="B685" s="57">
        <v>680</v>
      </c>
      <c r="C685" s="39"/>
      <c r="D685" s="30"/>
      <c r="E685" s="30"/>
      <c r="F685" s="59"/>
      <c r="G685" s="59"/>
      <c r="H685" s="60"/>
      <c r="I685" s="68"/>
      <c r="J685" s="25"/>
      <c r="L685" s="126" t="str">
        <f>IF(F685="","",INDEX(Rotas!H:H,MATCH(F685,Rotas!M:M,0),1))</f>
        <v/>
      </c>
    </row>
    <row r="686" spans="2:12" ht="20.100000000000001" customHeight="1" x14ac:dyDescent="0.2">
      <c r="B686" s="57">
        <v>681</v>
      </c>
      <c r="C686" s="39"/>
      <c r="D686" s="30"/>
      <c r="E686" s="30"/>
      <c r="F686" s="59"/>
      <c r="G686" s="59"/>
      <c r="H686" s="60"/>
      <c r="I686" s="68"/>
      <c r="J686" s="25"/>
      <c r="L686" s="126" t="str">
        <f>IF(F686="","",INDEX(Rotas!H:H,MATCH(F686,Rotas!M:M,0),1))</f>
        <v/>
      </c>
    </row>
    <row r="687" spans="2:12" ht="20.100000000000001" customHeight="1" x14ac:dyDescent="0.2">
      <c r="B687" s="57">
        <v>682</v>
      </c>
      <c r="C687" s="39"/>
      <c r="D687" s="30"/>
      <c r="E687" s="30"/>
      <c r="F687" s="59"/>
      <c r="G687" s="59"/>
      <c r="H687" s="60"/>
      <c r="I687" s="68"/>
      <c r="J687" s="25"/>
      <c r="L687" s="126" t="str">
        <f>IF(F687="","",INDEX(Rotas!H:H,MATCH(F687,Rotas!M:M,0),1))</f>
        <v/>
      </c>
    </row>
    <row r="688" spans="2:12" ht="20.100000000000001" customHeight="1" x14ac:dyDescent="0.2">
      <c r="B688" s="57">
        <v>683</v>
      </c>
      <c r="C688" s="39"/>
      <c r="D688" s="30"/>
      <c r="E688" s="30"/>
      <c r="F688" s="59"/>
      <c r="G688" s="59"/>
      <c r="H688" s="60"/>
      <c r="I688" s="68"/>
      <c r="J688" s="25"/>
      <c r="L688" s="126" t="str">
        <f>IF(F688="","",INDEX(Rotas!H:H,MATCH(F688,Rotas!M:M,0),1))</f>
        <v/>
      </c>
    </row>
    <row r="689" spans="2:12" ht="20.100000000000001" customHeight="1" x14ac:dyDescent="0.2">
      <c r="B689" s="57">
        <v>684</v>
      </c>
      <c r="C689" s="39"/>
      <c r="D689" s="30"/>
      <c r="E689" s="30"/>
      <c r="F689" s="59"/>
      <c r="G689" s="59"/>
      <c r="H689" s="60"/>
      <c r="I689" s="68"/>
      <c r="J689" s="25"/>
      <c r="L689" s="126" t="str">
        <f>IF(F689="","",INDEX(Rotas!H:H,MATCH(F689,Rotas!M:M,0),1))</f>
        <v/>
      </c>
    </row>
    <row r="690" spans="2:12" ht="20.100000000000001" customHeight="1" x14ac:dyDescent="0.2">
      <c r="B690" s="57">
        <v>685</v>
      </c>
      <c r="C690" s="39"/>
      <c r="D690" s="30"/>
      <c r="E690" s="30"/>
      <c r="F690" s="59"/>
      <c r="G690" s="59"/>
      <c r="H690" s="60"/>
      <c r="I690" s="68"/>
      <c r="J690" s="25"/>
      <c r="L690" s="126" t="str">
        <f>IF(F690="","",INDEX(Rotas!H:H,MATCH(F690,Rotas!M:M,0),1))</f>
        <v/>
      </c>
    </row>
    <row r="691" spans="2:12" ht="20.100000000000001" customHeight="1" x14ac:dyDescent="0.2">
      <c r="B691" s="57">
        <v>686</v>
      </c>
      <c r="C691" s="39"/>
      <c r="D691" s="30"/>
      <c r="E691" s="30"/>
      <c r="F691" s="59"/>
      <c r="G691" s="59"/>
      <c r="H691" s="60"/>
      <c r="I691" s="68"/>
      <c r="J691" s="25"/>
      <c r="L691" s="126" t="str">
        <f>IF(F691="","",INDEX(Rotas!H:H,MATCH(F691,Rotas!M:M,0),1))</f>
        <v/>
      </c>
    </row>
    <row r="692" spans="2:12" ht="20.100000000000001" customHeight="1" x14ac:dyDescent="0.2">
      <c r="B692" s="57">
        <v>687</v>
      </c>
      <c r="C692" s="39"/>
      <c r="D692" s="30"/>
      <c r="E692" s="30"/>
      <c r="F692" s="59"/>
      <c r="G692" s="59"/>
      <c r="H692" s="60"/>
      <c r="I692" s="68"/>
      <c r="J692" s="25"/>
      <c r="L692" s="126" t="str">
        <f>IF(F692="","",INDEX(Rotas!H:H,MATCH(F692,Rotas!M:M,0),1))</f>
        <v/>
      </c>
    </row>
    <row r="693" spans="2:12" ht="20.100000000000001" customHeight="1" x14ac:dyDescent="0.2">
      <c r="B693" s="57">
        <v>688</v>
      </c>
      <c r="C693" s="39"/>
      <c r="D693" s="30"/>
      <c r="E693" s="30"/>
      <c r="F693" s="59"/>
      <c r="G693" s="59"/>
      <c r="H693" s="60"/>
      <c r="I693" s="68"/>
      <c r="J693" s="25"/>
      <c r="L693" s="126" t="str">
        <f>IF(F693="","",INDEX(Rotas!H:H,MATCH(F693,Rotas!M:M,0),1))</f>
        <v/>
      </c>
    </row>
    <row r="694" spans="2:12" ht="20.100000000000001" customHeight="1" x14ac:dyDescent="0.2">
      <c r="B694" s="57">
        <v>689</v>
      </c>
      <c r="C694" s="39"/>
      <c r="D694" s="30"/>
      <c r="E694" s="30"/>
      <c r="F694" s="59"/>
      <c r="G694" s="59"/>
      <c r="H694" s="60"/>
      <c r="I694" s="68"/>
      <c r="J694" s="25"/>
      <c r="L694" s="126" t="str">
        <f>IF(F694="","",INDEX(Rotas!H:H,MATCH(F694,Rotas!M:M,0),1))</f>
        <v/>
      </c>
    </row>
    <row r="695" spans="2:12" ht="20.100000000000001" customHeight="1" x14ac:dyDescent="0.2">
      <c r="B695" s="57">
        <v>690</v>
      </c>
      <c r="C695" s="39"/>
      <c r="D695" s="30"/>
      <c r="E695" s="30"/>
      <c r="F695" s="59"/>
      <c r="G695" s="59"/>
      <c r="H695" s="60"/>
      <c r="I695" s="68"/>
      <c r="J695" s="25"/>
      <c r="L695" s="126" t="str">
        <f>IF(F695="","",INDEX(Rotas!H:H,MATCH(F695,Rotas!M:M,0),1))</f>
        <v/>
      </c>
    </row>
    <row r="696" spans="2:12" ht="20.100000000000001" customHeight="1" x14ac:dyDescent="0.2">
      <c r="B696" s="57">
        <v>691</v>
      </c>
      <c r="C696" s="39"/>
      <c r="D696" s="30"/>
      <c r="E696" s="30"/>
      <c r="F696" s="59"/>
      <c r="G696" s="59"/>
      <c r="H696" s="60"/>
      <c r="I696" s="68"/>
      <c r="J696" s="25"/>
      <c r="L696" s="126" t="str">
        <f>IF(F696="","",INDEX(Rotas!H:H,MATCH(F696,Rotas!M:M,0),1))</f>
        <v/>
      </c>
    </row>
    <row r="697" spans="2:12" ht="20.100000000000001" customHeight="1" x14ac:dyDescent="0.2">
      <c r="B697" s="57">
        <v>692</v>
      </c>
      <c r="C697" s="39"/>
      <c r="D697" s="30"/>
      <c r="E697" s="30"/>
      <c r="F697" s="59"/>
      <c r="G697" s="59"/>
      <c r="H697" s="60"/>
      <c r="I697" s="68"/>
      <c r="J697" s="25"/>
      <c r="L697" s="126" t="str">
        <f>IF(F697="","",INDEX(Rotas!H:H,MATCH(F697,Rotas!M:M,0),1))</f>
        <v/>
      </c>
    </row>
    <row r="698" spans="2:12" ht="20.100000000000001" customHeight="1" x14ac:dyDescent="0.2">
      <c r="B698" s="57">
        <v>693</v>
      </c>
      <c r="C698" s="39"/>
      <c r="D698" s="30"/>
      <c r="E698" s="30"/>
      <c r="F698" s="59"/>
      <c r="G698" s="59"/>
      <c r="H698" s="60"/>
      <c r="I698" s="68"/>
      <c r="J698" s="25"/>
      <c r="L698" s="126" t="str">
        <f>IF(F698="","",INDEX(Rotas!H:H,MATCH(F698,Rotas!M:M,0),1))</f>
        <v/>
      </c>
    </row>
    <row r="699" spans="2:12" ht="20.100000000000001" customHeight="1" x14ac:dyDescent="0.2">
      <c r="B699" s="57">
        <v>694</v>
      </c>
      <c r="C699" s="39"/>
      <c r="D699" s="30"/>
      <c r="E699" s="30"/>
      <c r="F699" s="59"/>
      <c r="G699" s="59"/>
      <c r="H699" s="60"/>
      <c r="I699" s="68"/>
      <c r="J699" s="25"/>
      <c r="L699" s="126" t="str">
        <f>IF(F699="","",INDEX(Rotas!H:H,MATCH(F699,Rotas!M:M,0),1))</f>
        <v/>
      </c>
    </row>
    <row r="700" spans="2:12" ht="20.100000000000001" customHeight="1" x14ac:dyDescent="0.2">
      <c r="B700" s="57">
        <v>695</v>
      </c>
      <c r="C700" s="39"/>
      <c r="D700" s="30"/>
      <c r="E700" s="30"/>
      <c r="F700" s="59"/>
      <c r="G700" s="59"/>
      <c r="H700" s="60"/>
      <c r="I700" s="68"/>
      <c r="J700" s="25"/>
      <c r="L700" s="126" t="str">
        <f>IF(F700="","",INDEX(Rotas!H:H,MATCH(F700,Rotas!M:M,0),1))</f>
        <v/>
      </c>
    </row>
    <row r="701" spans="2:12" ht="20.100000000000001" customHeight="1" x14ac:dyDescent="0.2">
      <c r="B701" s="57">
        <v>696</v>
      </c>
      <c r="C701" s="39"/>
      <c r="D701" s="30"/>
      <c r="E701" s="30"/>
      <c r="F701" s="59"/>
      <c r="G701" s="59"/>
      <c r="H701" s="60"/>
      <c r="I701" s="68"/>
      <c r="J701" s="25"/>
      <c r="L701" s="126" t="str">
        <f>IF(F701="","",INDEX(Rotas!H:H,MATCH(F701,Rotas!M:M,0),1))</f>
        <v/>
      </c>
    </row>
    <row r="702" spans="2:12" ht="20.100000000000001" customHeight="1" x14ac:dyDescent="0.2">
      <c r="B702" s="57">
        <v>697</v>
      </c>
      <c r="C702" s="39"/>
      <c r="D702" s="30"/>
      <c r="E702" s="30"/>
      <c r="F702" s="59"/>
      <c r="G702" s="59"/>
      <c r="H702" s="60"/>
      <c r="I702" s="68"/>
      <c r="J702" s="25"/>
      <c r="L702" s="126" t="str">
        <f>IF(F702="","",INDEX(Rotas!H:H,MATCH(F702,Rotas!M:M,0),1))</f>
        <v/>
      </c>
    </row>
    <row r="703" spans="2:12" ht="20.100000000000001" customHeight="1" x14ac:dyDescent="0.2">
      <c r="B703" s="57">
        <v>698</v>
      </c>
      <c r="C703" s="39"/>
      <c r="D703" s="30"/>
      <c r="E703" s="30"/>
      <c r="F703" s="59"/>
      <c r="G703" s="59"/>
      <c r="H703" s="60"/>
      <c r="I703" s="68"/>
      <c r="J703" s="25"/>
      <c r="L703" s="126" t="str">
        <f>IF(F703="","",INDEX(Rotas!H:H,MATCH(F703,Rotas!M:M,0),1))</f>
        <v/>
      </c>
    </row>
    <row r="704" spans="2:12" ht="20.100000000000001" customHeight="1" x14ac:dyDescent="0.2">
      <c r="B704" s="57">
        <v>699</v>
      </c>
      <c r="C704" s="39"/>
      <c r="D704" s="30"/>
      <c r="E704" s="30"/>
      <c r="F704" s="59"/>
      <c r="G704" s="59"/>
      <c r="H704" s="60"/>
      <c r="I704" s="68"/>
      <c r="J704" s="25"/>
      <c r="L704" s="126" t="str">
        <f>IF(F704="","",INDEX(Rotas!H:H,MATCH(F704,Rotas!M:M,0),1))</f>
        <v/>
      </c>
    </row>
    <row r="705" spans="2:12" ht="20.100000000000001" customHeight="1" x14ac:dyDescent="0.2">
      <c r="B705" s="57">
        <v>700</v>
      </c>
      <c r="C705" s="39"/>
      <c r="D705" s="30"/>
      <c r="E705" s="30"/>
      <c r="F705" s="59"/>
      <c r="G705" s="59"/>
      <c r="H705" s="60"/>
      <c r="I705" s="68"/>
      <c r="J705" s="25"/>
      <c r="L705" s="126" t="str">
        <f>IF(F705="","",INDEX(Rotas!H:H,MATCH(F705,Rotas!M:M,0),1))</f>
        <v/>
      </c>
    </row>
    <row r="706" spans="2:12" ht="20.100000000000001" customHeight="1" x14ac:dyDescent="0.2">
      <c r="B706" s="57">
        <v>701</v>
      </c>
      <c r="C706" s="39"/>
      <c r="D706" s="30"/>
      <c r="E706" s="30"/>
      <c r="F706" s="59"/>
      <c r="G706" s="59"/>
      <c r="H706" s="60"/>
      <c r="I706" s="68"/>
      <c r="J706" s="25"/>
      <c r="L706" s="126" t="str">
        <f>IF(F706="","",INDEX(Rotas!H:H,MATCH(F706,Rotas!M:M,0),1))</f>
        <v/>
      </c>
    </row>
    <row r="707" spans="2:12" ht="20.100000000000001" customHeight="1" x14ac:dyDescent="0.2">
      <c r="B707" s="57">
        <v>702</v>
      </c>
      <c r="C707" s="39"/>
      <c r="D707" s="30"/>
      <c r="E707" s="30"/>
      <c r="F707" s="59"/>
      <c r="G707" s="59"/>
      <c r="H707" s="60"/>
      <c r="I707" s="68"/>
      <c r="J707" s="25"/>
      <c r="L707" s="126" t="str">
        <f>IF(F707="","",INDEX(Rotas!H:H,MATCH(F707,Rotas!M:M,0),1))</f>
        <v/>
      </c>
    </row>
    <row r="708" spans="2:12" ht="20.100000000000001" customHeight="1" x14ac:dyDescent="0.2">
      <c r="B708" s="57">
        <v>703</v>
      </c>
      <c r="C708" s="39"/>
      <c r="D708" s="30"/>
      <c r="E708" s="30"/>
      <c r="F708" s="59"/>
      <c r="G708" s="59"/>
      <c r="H708" s="60"/>
      <c r="I708" s="68"/>
      <c r="J708" s="25"/>
      <c r="L708" s="126" t="str">
        <f>IF(F708="","",INDEX(Rotas!H:H,MATCH(F708,Rotas!M:M,0),1))</f>
        <v/>
      </c>
    </row>
    <row r="709" spans="2:12" ht="20.100000000000001" customHeight="1" x14ac:dyDescent="0.2">
      <c r="B709" s="57">
        <v>704</v>
      </c>
      <c r="C709" s="39"/>
      <c r="D709" s="30"/>
      <c r="E709" s="30"/>
      <c r="F709" s="59"/>
      <c r="G709" s="59"/>
      <c r="H709" s="60"/>
      <c r="I709" s="68"/>
      <c r="J709" s="25"/>
      <c r="L709" s="126" t="str">
        <f>IF(F709="","",INDEX(Rotas!H:H,MATCH(F709,Rotas!M:M,0),1))</f>
        <v/>
      </c>
    </row>
    <row r="710" spans="2:12" ht="20.100000000000001" customHeight="1" x14ac:dyDescent="0.2">
      <c r="B710" s="57">
        <v>705</v>
      </c>
      <c r="C710" s="39"/>
      <c r="D710" s="30"/>
      <c r="E710" s="30"/>
      <c r="F710" s="59"/>
      <c r="G710" s="59"/>
      <c r="H710" s="60"/>
      <c r="I710" s="68"/>
      <c r="J710" s="25"/>
      <c r="L710" s="126" t="str">
        <f>IF(F710="","",INDEX(Rotas!H:H,MATCH(F710,Rotas!M:M,0),1))</f>
        <v/>
      </c>
    </row>
    <row r="711" spans="2:12" ht="20.100000000000001" customHeight="1" x14ac:dyDescent="0.2">
      <c r="B711" s="57">
        <v>706</v>
      </c>
      <c r="C711" s="39"/>
      <c r="D711" s="30"/>
      <c r="E711" s="30"/>
      <c r="F711" s="59"/>
      <c r="G711" s="59"/>
      <c r="H711" s="60"/>
      <c r="I711" s="68"/>
      <c r="J711" s="25"/>
      <c r="L711" s="126" t="str">
        <f>IF(F711="","",INDEX(Rotas!H:H,MATCH(F711,Rotas!M:M,0),1))</f>
        <v/>
      </c>
    </row>
    <row r="712" spans="2:12" ht="20.100000000000001" customHeight="1" x14ac:dyDescent="0.2">
      <c r="B712" s="57">
        <v>707</v>
      </c>
      <c r="C712" s="39"/>
      <c r="D712" s="30"/>
      <c r="E712" s="30"/>
      <c r="F712" s="59"/>
      <c r="G712" s="59"/>
      <c r="H712" s="60"/>
      <c r="I712" s="68"/>
      <c r="J712" s="25"/>
      <c r="L712" s="126" t="str">
        <f>IF(F712="","",INDEX(Rotas!H:H,MATCH(F712,Rotas!M:M,0),1))</f>
        <v/>
      </c>
    </row>
    <row r="713" spans="2:12" ht="20.100000000000001" customHeight="1" x14ac:dyDescent="0.2">
      <c r="B713" s="57">
        <v>708</v>
      </c>
      <c r="C713" s="39"/>
      <c r="D713" s="30"/>
      <c r="E713" s="30"/>
      <c r="F713" s="59"/>
      <c r="G713" s="59"/>
      <c r="H713" s="60"/>
      <c r="I713" s="68"/>
      <c r="J713" s="25"/>
      <c r="L713" s="126" t="str">
        <f>IF(F713="","",INDEX(Rotas!H:H,MATCH(F713,Rotas!M:M,0),1))</f>
        <v/>
      </c>
    </row>
    <row r="714" spans="2:12" ht="20.100000000000001" customHeight="1" x14ac:dyDescent="0.2">
      <c r="B714" s="57">
        <v>709</v>
      </c>
      <c r="C714" s="39"/>
      <c r="D714" s="30"/>
      <c r="E714" s="30"/>
      <c r="F714" s="59"/>
      <c r="G714" s="59"/>
      <c r="H714" s="60"/>
      <c r="I714" s="68"/>
      <c r="J714" s="25"/>
      <c r="L714" s="126" t="str">
        <f>IF(F714="","",INDEX(Rotas!H:H,MATCH(F714,Rotas!M:M,0),1))</f>
        <v/>
      </c>
    </row>
    <row r="715" spans="2:12" ht="20.100000000000001" customHeight="1" x14ac:dyDescent="0.2">
      <c r="B715" s="57">
        <v>710</v>
      </c>
      <c r="C715" s="39"/>
      <c r="D715" s="30"/>
      <c r="E715" s="30"/>
      <c r="F715" s="59"/>
      <c r="G715" s="59"/>
      <c r="H715" s="60"/>
      <c r="I715" s="68"/>
      <c r="J715" s="25"/>
      <c r="L715" s="126" t="str">
        <f>IF(F715="","",INDEX(Rotas!H:H,MATCH(F715,Rotas!M:M,0),1))</f>
        <v/>
      </c>
    </row>
    <row r="716" spans="2:12" ht="20.100000000000001" customHeight="1" x14ac:dyDescent="0.2">
      <c r="B716" s="57">
        <v>711</v>
      </c>
      <c r="C716" s="39"/>
      <c r="D716" s="30"/>
      <c r="E716" s="30"/>
      <c r="F716" s="59"/>
      <c r="G716" s="59"/>
      <c r="H716" s="60"/>
      <c r="I716" s="68"/>
      <c r="J716" s="25"/>
      <c r="L716" s="126" t="str">
        <f>IF(F716="","",INDEX(Rotas!H:H,MATCH(F716,Rotas!M:M,0),1))</f>
        <v/>
      </c>
    </row>
    <row r="717" spans="2:12" ht="20.100000000000001" customHeight="1" x14ac:dyDescent="0.2">
      <c r="B717" s="57">
        <v>712</v>
      </c>
      <c r="C717" s="39"/>
      <c r="D717" s="30"/>
      <c r="E717" s="30"/>
      <c r="F717" s="59"/>
      <c r="G717" s="59"/>
      <c r="H717" s="60"/>
      <c r="I717" s="68"/>
      <c r="J717" s="25"/>
      <c r="L717" s="126" t="str">
        <f>IF(F717="","",INDEX(Rotas!H:H,MATCH(F717,Rotas!M:M,0),1))</f>
        <v/>
      </c>
    </row>
    <row r="718" spans="2:12" ht="20.100000000000001" customHeight="1" x14ac:dyDescent="0.2">
      <c r="B718" s="57">
        <v>713</v>
      </c>
      <c r="C718" s="39"/>
      <c r="D718" s="30"/>
      <c r="E718" s="30"/>
      <c r="F718" s="59"/>
      <c r="G718" s="59"/>
      <c r="H718" s="60"/>
      <c r="I718" s="68"/>
      <c r="J718" s="25"/>
      <c r="L718" s="126" t="str">
        <f>IF(F718="","",INDEX(Rotas!H:H,MATCH(F718,Rotas!M:M,0),1))</f>
        <v/>
      </c>
    </row>
    <row r="719" spans="2:12" ht="20.100000000000001" customHeight="1" x14ac:dyDescent="0.2">
      <c r="B719" s="57">
        <v>714</v>
      </c>
      <c r="C719" s="39"/>
      <c r="D719" s="30"/>
      <c r="E719" s="30"/>
      <c r="F719" s="59"/>
      <c r="G719" s="59"/>
      <c r="H719" s="60"/>
      <c r="I719" s="68"/>
      <c r="J719" s="25"/>
      <c r="L719" s="126" t="str">
        <f>IF(F719="","",INDEX(Rotas!H:H,MATCH(F719,Rotas!M:M,0),1))</f>
        <v/>
      </c>
    </row>
    <row r="720" spans="2:12" ht="20.100000000000001" customHeight="1" x14ac:dyDescent="0.2">
      <c r="B720" s="57">
        <v>715</v>
      </c>
      <c r="C720" s="39"/>
      <c r="D720" s="30"/>
      <c r="E720" s="30"/>
      <c r="F720" s="59"/>
      <c r="G720" s="59"/>
      <c r="H720" s="60"/>
      <c r="I720" s="68"/>
      <c r="J720" s="25"/>
      <c r="L720" s="126" t="str">
        <f>IF(F720="","",INDEX(Rotas!H:H,MATCH(F720,Rotas!M:M,0),1))</f>
        <v/>
      </c>
    </row>
    <row r="721" spans="2:12" ht="20.100000000000001" customHeight="1" x14ac:dyDescent="0.2">
      <c r="B721" s="57">
        <v>716</v>
      </c>
      <c r="C721" s="39"/>
      <c r="D721" s="30"/>
      <c r="E721" s="30"/>
      <c r="F721" s="59"/>
      <c r="G721" s="59"/>
      <c r="H721" s="60"/>
      <c r="I721" s="68"/>
      <c r="J721" s="25"/>
      <c r="L721" s="126" t="str">
        <f>IF(F721="","",INDEX(Rotas!H:H,MATCH(F721,Rotas!M:M,0),1))</f>
        <v/>
      </c>
    </row>
    <row r="722" spans="2:12" ht="20.100000000000001" customHeight="1" x14ac:dyDescent="0.2">
      <c r="B722" s="57">
        <v>717</v>
      </c>
      <c r="C722" s="39"/>
      <c r="D722" s="30"/>
      <c r="E722" s="30"/>
      <c r="F722" s="59"/>
      <c r="G722" s="59"/>
      <c r="H722" s="60"/>
      <c r="I722" s="68"/>
      <c r="J722" s="25"/>
      <c r="L722" s="126" t="str">
        <f>IF(F722="","",INDEX(Rotas!H:H,MATCH(F722,Rotas!M:M,0),1))</f>
        <v/>
      </c>
    </row>
    <row r="723" spans="2:12" ht="20.100000000000001" customHeight="1" x14ac:dyDescent="0.2">
      <c r="B723" s="57">
        <v>718</v>
      </c>
      <c r="C723" s="39"/>
      <c r="D723" s="30"/>
      <c r="E723" s="30"/>
      <c r="F723" s="59"/>
      <c r="G723" s="59"/>
      <c r="H723" s="60"/>
      <c r="I723" s="68"/>
      <c r="J723" s="25"/>
      <c r="L723" s="126" t="str">
        <f>IF(F723="","",INDEX(Rotas!H:H,MATCH(F723,Rotas!M:M,0),1))</f>
        <v/>
      </c>
    </row>
    <row r="724" spans="2:12" ht="20.100000000000001" customHeight="1" x14ac:dyDescent="0.2">
      <c r="B724" s="57">
        <v>719</v>
      </c>
      <c r="C724" s="39"/>
      <c r="D724" s="30"/>
      <c r="E724" s="30"/>
      <c r="F724" s="59"/>
      <c r="G724" s="59"/>
      <c r="H724" s="60"/>
      <c r="I724" s="68"/>
      <c r="J724" s="25"/>
      <c r="L724" s="126" t="str">
        <f>IF(F724="","",INDEX(Rotas!H:H,MATCH(F724,Rotas!M:M,0),1))</f>
        <v/>
      </c>
    </row>
    <row r="725" spans="2:12" ht="20.100000000000001" customHeight="1" x14ac:dyDescent="0.2">
      <c r="B725" s="57">
        <v>720</v>
      </c>
      <c r="C725" s="39"/>
      <c r="D725" s="30"/>
      <c r="E725" s="30"/>
      <c r="F725" s="59"/>
      <c r="G725" s="59"/>
      <c r="H725" s="60"/>
      <c r="I725" s="68"/>
      <c r="J725" s="25"/>
      <c r="L725" s="126" t="str">
        <f>IF(F725="","",INDEX(Rotas!H:H,MATCH(F725,Rotas!M:M,0),1))</f>
        <v/>
      </c>
    </row>
    <row r="726" spans="2:12" ht="20.100000000000001" customHeight="1" x14ac:dyDescent="0.2">
      <c r="B726" s="57">
        <v>721</v>
      </c>
      <c r="C726" s="39"/>
      <c r="D726" s="30"/>
      <c r="E726" s="30"/>
      <c r="F726" s="59"/>
      <c r="G726" s="59"/>
      <c r="H726" s="60"/>
      <c r="I726" s="68"/>
      <c r="J726" s="25"/>
      <c r="L726" s="126" t="str">
        <f>IF(F726="","",INDEX(Rotas!H:H,MATCH(F726,Rotas!M:M,0),1))</f>
        <v/>
      </c>
    </row>
    <row r="727" spans="2:12" ht="20.100000000000001" customHeight="1" x14ac:dyDescent="0.2">
      <c r="B727" s="57">
        <v>722</v>
      </c>
      <c r="C727" s="39"/>
      <c r="D727" s="30"/>
      <c r="E727" s="30"/>
      <c r="F727" s="59"/>
      <c r="G727" s="59"/>
      <c r="H727" s="60"/>
      <c r="I727" s="68"/>
      <c r="J727" s="25"/>
      <c r="L727" s="126" t="str">
        <f>IF(F727="","",INDEX(Rotas!H:H,MATCH(F727,Rotas!M:M,0),1))</f>
        <v/>
      </c>
    </row>
    <row r="728" spans="2:12" ht="20.100000000000001" customHeight="1" x14ac:dyDescent="0.2">
      <c r="B728" s="57">
        <v>723</v>
      </c>
      <c r="C728" s="39"/>
      <c r="D728" s="30"/>
      <c r="E728" s="30"/>
      <c r="F728" s="59"/>
      <c r="G728" s="59"/>
      <c r="H728" s="60"/>
      <c r="I728" s="68"/>
      <c r="J728" s="25"/>
      <c r="L728" s="126" t="str">
        <f>IF(F728="","",INDEX(Rotas!H:H,MATCH(F728,Rotas!M:M,0),1))</f>
        <v/>
      </c>
    </row>
    <row r="729" spans="2:12" ht="20.100000000000001" customHeight="1" x14ac:dyDescent="0.2">
      <c r="B729" s="57">
        <v>724</v>
      </c>
      <c r="C729" s="39"/>
      <c r="D729" s="30"/>
      <c r="E729" s="30"/>
      <c r="F729" s="59"/>
      <c r="G729" s="59"/>
      <c r="H729" s="60"/>
      <c r="I729" s="68"/>
      <c r="J729" s="25"/>
      <c r="L729" s="126" t="str">
        <f>IF(F729="","",INDEX(Rotas!H:H,MATCH(F729,Rotas!M:M,0),1))</f>
        <v/>
      </c>
    </row>
    <row r="730" spans="2:12" ht="20.100000000000001" customHeight="1" x14ac:dyDescent="0.2">
      <c r="B730" s="57">
        <v>725</v>
      </c>
      <c r="C730" s="39"/>
      <c r="D730" s="30"/>
      <c r="E730" s="30"/>
      <c r="F730" s="59"/>
      <c r="G730" s="59"/>
      <c r="H730" s="60"/>
      <c r="I730" s="68"/>
      <c r="J730" s="25"/>
      <c r="L730" s="126" t="str">
        <f>IF(F730="","",INDEX(Rotas!H:H,MATCH(F730,Rotas!M:M,0),1))</f>
        <v/>
      </c>
    </row>
    <row r="731" spans="2:12" ht="20.100000000000001" customHeight="1" x14ac:dyDescent="0.2">
      <c r="B731" s="57">
        <v>726</v>
      </c>
      <c r="C731" s="39"/>
      <c r="D731" s="30"/>
      <c r="E731" s="30"/>
      <c r="F731" s="59"/>
      <c r="G731" s="59"/>
      <c r="H731" s="60"/>
      <c r="I731" s="68"/>
      <c r="J731" s="25"/>
      <c r="L731" s="126" t="str">
        <f>IF(F731="","",INDEX(Rotas!H:H,MATCH(F731,Rotas!M:M,0),1))</f>
        <v/>
      </c>
    </row>
    <row r="732" spans="2:12" ht="20.100000000000001" customHeight="1" x14ac:dyDescent="0.2">
      <c r="B732" s="57">
        <v>727</v>
      </c>
      <c r="C732" s="39"/>
      <c r="D732" s="30"/>
      <c r="E732" s="30"/>
      <c r="F732" s="59"/>
      <c r="G732" s="59"/>
      <c r="H732" s="60"/>
      <c r="I732" s="68"/>
      <c r="J732" s="25"/>
      <c r="L732" s="126" t="str">
        <f>IF(F732="","",INDEX(Rotas!H:H,MATCH(F732,Rotas!M:M,0),1))</f>
        <v/>
      </c>
    </row>
    <row r="733" spans="2:12" ht="20.100000000000001" customHeight="1" x14ac:dyDescent="0.2">
      <c r="B733" s="57">
        <v>728</v>
      </c>
      <c r="C733" s="39"/>
      <c r="D733" s="30"/>
      <c r="E733" s="30"/>
      <c r="F733" s="59"/>
      <c r="G733" s="59"/>
      <c r="H733" s="60"/>
      <c r="I733" s="68"/>
      <c r="J733" s="25"/>
      <c r="L733" s="126" t="str">
        <f>IF(F733="","",INDEX(Rotas!H:H,MATCH(F733,Rotas!M:M,0),1))</f>
        <v/>
      </c>
    </row>
    <row r="734" spans="2:12" ht="20.100000000000001" customHeight="1" x14ac:dyDescent="0.2">
      <c r="B734" s="57">
        <v>729</v>
      </c>
      <c r="C734" s="39"/>
      <c r="D734" s="30"/>
      <c r="E734" s="30"/>
      <c r="F734" s="59"/>
      <c r="G734" s="59"/>
      <c r="H734" s="60"/>
      <c r="I734" s="68"/>
      <c r="J734" s="25"/>
      <c r="L734" s="126" t="str">
        <f>IF(F734="","",INDEX(Rotas!H:H,MATCH(F734,Rotas!M:M,0),1))</f>
        <v/>
      </c>
    </row>
    <row r="735" spans="2:12" ht="20.100000000000001" customHeight="1" x14ac:dyDescent="0.2">
      <c r="B735" s="57">
        <v>730</v>
      </c>
      <c r="C735" s="39"/>
      <c r="D735" s="30"/>
      <c r="E735" s="30"/>
      <c r="F735" s="59"/>
      <c r="G735" s="59"/>
      <c r="H735" s="60"/>
      <c r="I735" s="68"/>
      <c r="J735" s="25"/>
      <c r="L735" s="126" t="str">
        <f>IF(F735="","",INDEX(Rotas!H:H,MATCH(F735,Rotas!M:M,0),1))</f>
        <v/>
      </c>
    </row>
    <row r="736" spans="2:12" ht="20.100000000000001" customHeight="1" x14ac:dyDescent="0.2">
      <c r="B736" s="57">
        <v>731</v>
      </c>
      <c r="C736" s="39"/>
      <c r="D736" s="30"/>
      <c r="E736" s="30"/>
      <c r="F736" s="59"/>
      <c r="G736" s="59"/>
      <c r="H736" s="60"/>
      <c r="I736" s="68"/>
      <c r="J736" s="25"/>
      <c r="L736" s="126" t="str">
        <f>IF(F736="","",INDEX(Rotas!H:H,MATCH(F736,Rotas!M:M,0),1))</f>
        <v/>
      </c>
    </row>
    <row r="737" spans="2:12" ht="20.100000000000001" customHeight="1" x14ac:dyDescent="0.2">
      <c r="B737" s="57">
        <v>732</v>
      </c>
      <c r="C737" s="39"/>
      <c r="D737" s="30"/>
      <c r="E737" s="30"/>
      <c r="F737" s="59"/>
      <c r="G737" s="59"/>
      <c r="H737" s="60"/>
      <c r="I737" s="68"/>
      <c r="J737" s="25"/>
      <c r="L737" s="126" t="str">
        <f>IF(F737="","",INDEX(Rotas!H:H,MATCH(F737,Rotas!M:M,0),1))</f>
        <v/>
      </c>
    </row>
    <row r="738" spans="2:12" ht="20.100000000000001" customHeight="1" x14ac:dyDescent="0.2">
      <c r="B738" s="57">
        <v>733</v>
      </c>
      <c r="C738" s="39"/>
      <c r="D738" s="30"/>
      <c r="E738" s="30"/>
      <c r="F738" s="59"/>
      <c r="G738" s="59"/>
      <c r="H738" s="60"/>
      <c r="I738" s="68"/>
      <c r="J738" s="25"/>
      <c r="L738" s="126" t="str">
        <f>IF(F738="","",INDEX(Rotas!H:H,MATCH(F738,Rotas!M:M,0),1))</f>
        <v/>
      </c>
    </row>
    <row r="739" spans="2:12" ht="20.100000000000001" customHeight="1" x14ac:dyDescent="0.2">
      <c r="B739" s="57">
        <v>734</v>
      </c>
      <c r="C739" s="39"/>
      <c r="D739" s="30"/>
      <c r="E739" s="30"/>
      <c r="F739" s="59"/>
      <c r="G739" s="59"/>
      <c r="H739" s="60"/>
      <c r="I739" s="68"/>
      <c r="J739" s="25"/>
      <c r="L739" s="126" t="str">
        <f>IF(F739="","",INDEX(Rotas!H:H,MATCH(F739,Rotas!M:M,0),1))</f>
        <v/>
      </c>
    </row>
    <row r="740" spans="2:12" ht="20.100000000000001" customHeight="1" x14ac:dyDescent="0.2">
      <c r="B740" s="57">
        <v>735</v>
      </c>
      <c r="C740" s="39"/>
      <c r="D740" s="30"/>
      <c r="E740" s="30"/>
      <c r="F740" s="59"/>
      <c r="G740" s="59"/>
      <c r="H740" s="60"/>
      <c r="I740" s="68"/>
      <c r="J740" s="25"/>
      <c r="L740" s="126" t="str">
        <f>IF(F740="","",INDEX(Rotas!H:H,MATCH(F740,Rotas!M:M,0),1))</f>
        <v/>
      </c>
    </row>
    <row r="741" spans="2:12" ht="20.100000000000001" customHeight="1" x14ac:dyDescent="0.2">
      <c r="B741" s="57">
        <v>736</v>
      </c>
      <c r="C741" s="39"/>
      <c r="D741" s="30"/>
      <c r="E741" s="30"/>
      <c r="F741" s="59"/>
      <c r="G741" s="59"/>
      <c r="H741" s="60"/>
      <c r="I741" s="68"/>
      <c r="J741" s="25"/>
      <c r="L741" s="126" t="str">
        <f>IF(F741="","",INDEX(Rotas!H:H,MATCH(F741,Rotas!M:M,0),1))</f>
        <v/>
      </c>
    </row>
    <row r="742" spans="2:12" ht="20.100000000000001" customHeight="1" x14ac:dyDescent="0.2">
      <c r="B742" s="57">
        <v>737</v>
      </c>
      <c r="C742" s="39"/>
      <c r="D742" s="30"/>
      <c r="E742" s="30"/>
      <c r="F742" s="59"/>
      <c r="G742" s="59"/>
      <c r="H742" s="60"/>
      <c r="I742" s="68"/>
      <c r="J742" s="25"/>
      <c r="L742" s="126" t="str">
        <f>IF(F742="","",INDEX(Rotas!H:H,MATCH(F742,Rotas!M:M,0),1))</f>
        <v/>
      </c>
    </row>
    <row r="743" spans="2:12" ht="20.100000000000001" customHeight="1" x14ac:dyDescent="0.2">
      <c r="B743" s="57">
        <v>738</v>
      </c>
      <c r="C743" s="39"/>
      <c r="D743" s="30"/>
      <c r="E743" s="30"/>
      <c r="F743" s="59"/>
      <c r="G743" s="59"/>
      <c r="H743" s="60"/>
      <c r="I743" s="68"/>
      <c r="J743" s="25"/>
      <c r="L743" s="126" t="str">
        <f>IF(F743="","",INDEX(Rotas!H:H,MATCH(F743,Rotas!M:M,0),1))</f>
        <v/>
      </c>
    </row>
    <row r="744" spans="2:12" ht="20.100000000000001" customHeight="1" x14ac:dyDescent="0.2">
      <c r="B744" s="57">
        <v>739</v>
      </c>
      <c r="C744" s="39"/>
      <c r="D744" s="30"/>
      <c r="E744" s="30"/>
      <c r="F744" s="59"/>
      <c r="G744" s="59"/>
      <c r="H744" s="60"/>
      <c r="I744" s="68"/>
      <c r="J744" s="25"/>
      <c r="L744" s="126" t="str">
        <f>IF(F744="","",INDEX(Rotas!H:H,MATCH(F744,Rotas!M:M,0),1))</f>
        <v/>
      </c>
    </row>
    <row r="745" spans="2:12" ht="20.100000000000001" customHeight="1" x14ac:dyDescent="0.2">
      <c r="B745" s="57">
        <v>740</v>
      </c>
      <c r="C745" s="39"/>
      <c r="D745" s="30"/>
      <c r="E745" s="30"/>
      <c r="F745" s="59"/>
      <c r="G745" s="59"/>
      <c r="H745" s="60"/>
      <c r="I745" s="68"/>
      <c r="J745" s="25"/>
      <c r="L745" s="126" t="str">
        <f>IF(F745="","",INDEX(Rotas!H:H,MATCH(F745,Rotas!M:M,0),1))</f>
        <v/>
      </c>
    </row>
    <row r="746" spans="2:12" ht="20.100000000000001" customHeight="1" x14ac:dyDescent="0.2">
      <c r="B746" s="57">
        <v>741</v>
      </c>
      <c r="C746" s="39"/>
      <c r="D746" s="30"/>
      <c r="E746" s="30"/>
      <c r="F746" s="59"/>
      <c r="G746" s="59"/>
      <c r="H746" s="60"/>
      <c r="I746" s="68"/>
      <c r="J746" s="25"/>
      <c r="L746" s="126" t="str">
        <f>IF(F746="","",INDEX(Rotas!H:H,MATCH(F746,Rotas!M:M,0),1))</f>
        <v/>
      </c>
    </row>
    <row r="747" spans="2:12" ht="20.100000000000001" customHeight="1" x14ac:dyDescent="0.2">
      <c r="B747" s="57">
        <v>742</v>
      </c>
      <c r="C747" s="39"/>
      <c r="D747" s="30"/>
      <c r="E747" s="30"/>
      <c r="F747" s="59"/>
      <c r="G747" s="59"/>
      <c r="H747" s="60"/>
      <c r="I747" s="68"/>
      <c r="J747" s="25"/>
      <c r="L747" s="126" t="str">
        <f>IF(F747="","",INDEX(Rotas!H:H,MATCH(F747,Rotas!M:M,0),1))</f>
        <v/>
      </c>
    </row>
    <row r="748" spans="2:12" ht="20.100000000000001" customHeight="1" x14ac:dyDescent="0.2">
      <c r="B748" s="57">
        <v>743</v>
      </c>
      <c r="C748" s="39"/>
      <c r="D748" s="30"/>
      <c r="E748" s="30"/>
      <c r="F748" s="59"/>
      <c r="G748" s="59"/>
      <c r="H748" s="60"/>
      <c r="I748" s="68"/>
      <c r="J748" s="25"/>
      <c r="L748" s="126" t="str">
        <f>IF(F748="","",INDEX(Rotas!H:H,MATCH(F748,Rotas!M:M,0),1))</f>
        <v/>
      </c>
    </row>
    <row r="749" spans="2:12" ht="20.100000000000001" customHeight="1" x14ac:dyDescent="0.2">
      <c r="B749" s="57">
        <v>744</v>
      </c>
      <c r="C749" s="39"/>
      <c r="D749" s="30"/>
      <c r="E749" s="30"/>
      <c r="F749" s="59"/>
      <c r="G749" s="59"/>
      <c r="H749" s="60"/>
      <c r="I749" s="68"/>
      <c r="J749" s="25"/>
      <c r="L749" s="126" t="str">
        <f>IF(F749="","",INDEX(Rotas!H:H,MATCH(F749,Rotas!M:M,0),1))</f>
        <v/>
      </c>
    </row>
    <row r="750" spans="2:12" ht="20.100000000000001" customHeight="1" x14ac:dyDescent="0.2">
      <c r="B750" s="57">
        <v>745</v>
      </c>
      <c r="C750" s="39"/>
      <c r="D750" s="30"/>
      <c r="E750" s="30"/>
      <c r="F750" s="59"/>
      <c r="G750" s="59"/>
      <c r="H750" s="60"/>
      <c r="I750" s="68"/>
      <c r="J750" s="25"/>
      <c r="L750" s="126" t="str">
        <f>IF(F750="","",INDEX(Rotas!H:H,MATCH(F750,Rotas!M:M,0),1))</f>
        <v/>
      </c>
    </row>
    <row r="751" spans="2:12" ht="20.100000000000001" customHeight="1" x14ac:dyDescent="0.2">
      <c r="B751" s="57">
        <v>746</v>
      </c>
      <c r="C751" s="39"/>
      <c r="D751" s="30"/>
      <c r="E751" s="30"/>
      <c r="F751" s="59"/>
      <c r="G751" s="59"/>
      <c r="H751" s="60"/>
      <c r="I751" s="68"/>
      <c r="J751" s="25"/>
      <c r="L751" s="126" t="str">
        <f>IF(F751="","",INDEX(Rotas!H:H,MATCH(F751,Rotas!M:M,0),1))</f>
        <v/>
      </c>
    </row>
    <row r="752" spans="2:12" ht="20.100000000000001" customHeight="1" x14ac:dyDescent="0.2">
      <c r="B752" s="57">
        <v>747</v>
      </c>
      <c r="C752" s="39"/>
      <c r="D752" s="30"/>
      <c r="E752" s="30"/>
      <c r="F752" s="59"/>
      <c r="G752" s="59"/>
      <c r="H752" s="60"/>
      <c r="I752" s="68"/>
      <c r="J752" s="25"/>
      <c r="L752" s="126" t="str">
        <f>IF(F752="","",INDEX(Rotas!H:H,MATCH(F752,Rotas!M:M,0),1))</f>
        <v/>
      </c>
    </row>
    <row r="753" spans="2:12" ht="20.100000000000001" customHeight="1" x14ac:dyDescent="0.2">
      <c r="B753" s="57">
        <v>748</v>
      </c>
      <c r="C753" s="39"/>
      <c r="D753" s="30"/>
      <c r="E753" s="30"/>
      <c r="F753" s="59"/>
      <c r="G753" s="59"/>
      <c r="H753" s="60"/>
      <c r="I753" s="68"/>
      <c r="J753" s="25"/>
      <c r="L753" s="126" t="str">
        <f>IF(F753="","",INDEX(Rotas!H:H,MATCH(F753,Rotas!M:M,0),1))</f>
        <v/>
      </c>
    </row>
    <row r="754" spans="2:12" ht="20.100000000000001" customHeight="1" x14ac:dyDescent="0.2">
      <c r="B754" s="57">
        <v>749</v>
      </c>
      <c r="C754" s="39"/>
      <c r="D754" s="30"/>
      <c r="E754" s="30"/>
      <c r="F754" s="59"/>
      <c r="G754" s="59"/>
      <c r="H754" s="60"/>
      <c r="I754" s="68"/>
      <c r="J754" s="25"/>
      <c r="L754" s="126" t="str">
        <f>IF(F754="","",INDEX(Rotas!H:H,MATCH(F754,Rotas!M:M,0),1))</f>
        <v/>
      </c>
    </row>
    <row r="755" spans="2:12" ht="20.100000000000001" customHeight="1" x14ac:dyDescent="0.2">
      <c r="B755" s="57">
        <v>750</v>
      </c>
      <c r="C755" s="39"/>
      <c r="D755" s="30"/>
      <c r="E755" s="30"/>
      <c r="F755" s="59"/>
      <c r="G755" s="59"/>
      <c r="H755" s="60"/>
      <c r="I755" s="68"/>
      <c r="J755" s="25"/>
      <c r="L755" s="126" t="str">
        <f>IF(F755="","",INDEX(Rotas!H:H,MATCH(F755,Rotas!M:M,0),1))</f>
        <v/>
      </c>
    </row>
    <row r="756" spans="2:12" ht="20.100000000000001" customHeight="1" x14ac:dyDescent="0.2">
      <c r="B756" s="57">
        <v>751</v>
      </c>
      <c r="C756" s="39"/>
      <c r="D756" s="30"/>
      <c r="E756" s="30"/>
      <c r="F756" s="59"/>
      <c r="G756" s="59"/>
      <c r="H756" s="60"/>
      <c r="I756" s="68"/>
      <c r="J756" s="25"/>
      <c r="L756" s="126" t="str">
        <f>IF(F756="","",INDEX(Rotas!H:H,MATCH(F756,Rotas!M:M,0),1))</f>
        <v/>
      </c>
    </row>
    <row r="757" spans="2:12" ht="20.100000000000001" customHeight="1" x14ac:dyDescent="0.2">
      <c r="B757" s="57">
        <v>752</v>
      </c>
      <c r="C757" s="39"/>
      <c r="D757" s="30"/>
      <c r="E757" s="30"/>
      <c r="F757" s="59"/>
      <c r="G757" s="59"/>
      <c r="H757" s="60"/>
      <c r="I757" s="68"/>
      <c r="J757" s="25"/>
      <c r="L757" s="126" t="str">
        <f>IF(F757="","",INDEX(Rotas!H:H,MATCH(F757,Rotas!M:M,0),1))</f>
        <v/>
      </c>
    </row>
    <row r="758" spans="2:12" ht="20.100000000000001" customHeight="1" x14ac:dyDescent="0.2">
      <c r="B758" s="57">
        <v>753</v>
      </c>
      <c r="C758" s="39"/>
      <c r="D758" s="30"/>
      <c r="E758" s="30"/>
      <c r="F758" s="59"/>
      <c r="G758" s="59"/>
      <c r="H758" s="60"/>
      <c r="I758" s="68"/>
      <c r="J758" s="25"/>
      <c r="L758" s="126" t="str">
        <f>IF(F758="","",INDEX(Rotas!H:H,MATCH(F758,Rotas!M:M,0),1))</f>
        <v/>
      </c>
    </row>
    <row r="759" spans="2:12" ht="20.100000000000001" customHeight="1" x14ac:dyDescent="0.2">
      <c r="B759" s="57">
        <v>754</v>
      </c>
      <c r="C759" s="39"/>
      <c r="D759" s="30"/>
      <c r="E759" s="30"/>
      <c r="F759" s="59"/>
      <c r="G759" s="59"/>
      <c r="H759" s="60"/>
      <c r="I759" s="68"/>
      <c r="J759" s="25"/>
      <c r="L759" s="126" t="str">
        <f>IF(F759="","",INDEX(Rotas!H:H,MATCH(F759,Rotas!M:M,0),1))</f>
        <v/>
      </c>
    </row>
    <row r="760" spans="2:12" ht="20.100000000000001" customHeight="1" x14ac:dyDescent="0.2">
      <c r="B760" s="57">
        <v>755</v>
      </c>
      <c r="C760" s="39"/>
      <c r="D760" s="30"/>
      <c r="E760" s="30"/>
      <c r="F760" s="59"/>
      <c r="G760" s="59"/>
      <c r="H760" s="60"/>
      <c r="I760" s="68"/>
      <c r="J760" s="25"/>
      <c r="L760" s="126" t="str">
        <f>IF(F760="","",INDEX(Rotas!H:H,MATCH(F760,Rotas!M:M,0),1))</f>
        <v/>
      </c>
    </row>
    <row r="761" spans="2:12" ht="20.100000000000001" customHeight="1" x14ac:dyDescent="0.2">
      <c r="B761" s="57">
        <v>756</v>
      </c>
      <c r="C761" s="39"/>
      <c r="D761" s="30"/>
      <c r="E761" s="30"/>
      <c r="F761" s="59"/>
      <c r="G761" s="59"/>
      <c r="H761" s="60"/>
      <c r="I761" s="68"/>
      <c r="J761" s="25"/>
      <c r="L761" s="126" t="str">
        <f>IF(F761="","",INDEX(Rotas!H:H,MATCH(F761,Rotas!M:M,0),1))</f>
        <v/>
      </c>
    </row>
    <row r="762" spans="2:12" ht="20.100000000000001" customHeight="1" x14ac:dyDescent="0.2">
      <c r="B762" s="57">
        <v>757</v>
      </c>
      <c r="C762" s="39"/>
      <c r="D762" s="30"/>
      <c r="E762" s="30"/>
      <c r="F762" s="59"/>
      <c r="G762" s="59"/>
      <c r="H762" s="60"/>
      <c r="I762" s="68"/>
      <c r="J762" s="25"/>
      <c r="L762" s="126" t="str">
        <f>IF(F762="","",INDEX(Rotas!H:H,MATCH(F762,Rotas!M:M,0),1))</f>
        <v/>
      </c>
    </row>
    <row r="763" spans="2:12" ht="20.100000000000001" customHeight="1" x14ac:dyDescent="0.2">
      <c r="B763" s="57">
        <v>758</v>
      </c>
      <c r="C763" s="39"/>
      <c r="D763" s="30"/>
      <c r="E763" s="30"/>
      <c r="F763" s="59"/>
      <c r="G763" s="59"/>
      <c r="H763" s="60"/>
      <c r="I763" s="68"/>
      <c r="J763" s="25"/>
      <c r="L763" s="126" t="str">
        <f>IF(F763="","",INDEX(Rotas!H:H,MATCH(F763,Rotas!M:M,0),1))</f>
        <v/>
      </c>
    </row>
    <row r="764" spans="2:12" ht="20.100000000000001" customHeight="1" x14ac:dyDescent="0.2">
      <c r="B764" s="57">
        <v>759</v>
      </c>
      <c r="C764" s="39"/>
      <c r="D764" s="30"/>
      <c r="E764" s="30"/>
      <c r="F764" s="59"/>
      <c r="G764" s="59"/>
      <c r="H764" s="60"/>
      <c r="I764" s="68"/>
      <c r="J764" s="25"/>
      <c r="L764" s="126" t="str">
        <f>IF(F764="","",INDEX(Rotas!H:H,MATCH(F764,Rotas!M:M,0),1))</f>
        <v/>
      </c>
    </row>
    <row r="765" spans="2:12" ht="20.100000000000001" customHeight="1" x14ac:dyDescent="0.2">
      <c r="B765" s="57">
        <v>760</v>
      </c>
      <c r="C765" s="39"/>
      <c r="D765" s="30"/>
      <c r="E765" s="30"/>
      <c r="F765" s="59"/>
      <c r="G765" s="59"/>
      <c r="H765" s="60"/>
      <c r="I765" s="68"/>
      <c r="J765" s="25"/>
      <c r="L765" s="126" t="str">
        <f>IF(F765="","",INDEX(Rotas!H:H,MATCH(F765,Rotas!M:M,0),1))</f>
        <v/>
      </c>
    </row>
    <row r="766" spans="2:12" ht="20.100000000000001" customHeight="1" x14ac:dyDescent="0.2">
      <c r="B766" s="57">
        <v>761</v>
      </c>
      <c r="C766" s="39"/>
      <c r="D766" s="30"/>
      <c r="E766" s="30"/>
      <c r="F766" s="59"/>
      <c r="G766" s="59"/>
      <c r="H766" s="60"/>
      <c r="I766" s="68"/>
      <c r="J766" s="25"/>
      <c r="L766" s="126" t="str">
        <f>IF(F766="","",INDEX(Rotas!H:H,MATCH(F766,Rotas!M:M,0),1))</f>
        <v/>
      </c>
    </row>
    <row r="767" spans="2:12" ht="20.100000000000001" customHeight="1" x14ac:dyDescent="0.2">
      <c r="B767" s="57">
        <v>762</v>
      </c>
      <c r="C767" s="39"/>
      <c r="D767" s="30"/>
      <c r="E767" s="30"/>
      <c r="F767" s="59"/>
      <c r="G767" s="59"/>
      <c r="H767" s="60"/>
      <c r="I767" s="68"/>
      <c r="J767" s="25"/>
      <c r="L767" s="126" t="str">
        <f>IF(F767="","",INDEX(Rotas!H:H,MATCH(F767,Rotas!M:M,0),1))</f>
        <v/>
      </c>
    </row>
    <row r="768" spans="2:12" ht="20.100000000000001" customHeight="1" x14ac:dyDescent="0.2">
      <c r="B768" s="57">
        <v>763</v>
      </c>
      <c r="C768" s="39"/>
      <c r="D768" s="30"/>
      <c r="E768" s="30"/>
      <c r="F768" s="59"/>
      <c r="G768" s="59"/>
      <c r="H768" s="60"/>
      <c r="I768" s="68"/>
      <c r="J768" s="25"/>
      <c r="L768" s="126" t="str">
        <f>IF(F768="","",INDEX(Rotas!H:H,MATCH(F768,Rotas!M:M,0),1))</f>
        <v/>
      </c>
    </row>
    <row r="769" spans="2:12" ht="20.100000000000001" customHeight="1" x14ac:dyDescent="0.2">
      <c r="B769" s="57">
        <v>764</v>
      </c>
      <c r="C769" s="39"/>
      <c r="D769" s="30"/>
      <c r="E769" s="30"/>
      <c r="F769" s="59"/>
      <c r="G769" s="59"/>
      <c r="H769" s="60"/>
      <c r="I769" s="68"/>
      <c r="J769" s="25"/>
      <c r="L769" s="126" t="str">
        <f>IF(F769="","",INDEX(Rotas!H:H,MATCH(F769,Rotas!M:M,0),1))</f>
        <v/>
      </c>
    </row>
    <row r="770" spans="2:12" ht="20.100000000000001" customHeight="1" x14ac:dyDescent="0.2">
      <c r="B770" s="57">
        <v>765</v>
      </c>
      <c r="C770" s="39"/>
      <c r="D770" s="30"/>
      <c r="E770" s="30"/>
      <c r="F770" s="59"/>
      <c r="G770" s="59"/>
      <c r="H770" s="60"/>
      <c r="I770" s="68"/>
      <c r="J770" s="25"/>
      <c r="L770" s="126" t="str">
        <f>IF(F770="","",INDEX(Rotas!H:H,MATCH(F770,Rotas!M:M,0),1))</f>
        <v/>
      </c>
    </row>
    <row r="771" spans="2:12" ht="20.100000000000001" customHeight="1" x14ac:dyDescent="0.2">
      <c r="B771" s="57">
        <v>766</v>
      </c>
      <c r="C771" s="39"/>
      <c r="D771" s="30"/>
      <c r="E771" s="30"/>
      <c r="F771" s="59"/>
      <c r="G771" s="59"/>
      <c r="H771" s="60"/>
      <c r="I771" s="68"/>
      <c r="J771" s="25"/>
      <c r="L771" s="126" t="str">
        <f>IF(F771="","",INDEX(Rotas!H:H,MATCH(F771,Rotas!M:M,0),1))</f>
        <v/>
      </c>
    </row>
    <row r="772" spans="2:12" ht="20.100000000000001" customHeight="1" x14ac:dyDescent="0.2">
      <c r="B772" s="57">
        <v>767</v>
      </c>
      <c r="C772" s="39"/>
      <c r="D772" s="30"/>
      <c r="E772" s="30"/>
      <c r="F772" s="59"/>
      <c r="G772" s="59"/>
      <c r="H772" s="60"/>
      <c r="I772" s="68"/>
      <c r="J772" s="25"/>
      <c r="L772" s="126" t="str">
        <f>IF(F772="","",INDEX(Rotas!H:H,MATCH(F772,Rotas!M:M,0),1))</f>
        <v/>
      </c>
    </row>
    <row r="773" spans="2:12" ht="20.100000000000001" customHeight="1" x14ac:dyDescent="0.2">
      <c r="B773" s="57">
        <v>768</v>
      </c>
      <c r="C773" s="39"/>
      <c r="D773" s="30"/>
      <c r="E773" s="30"/>
      <c r="F773" s="59"/>
      <c r="G773" s="59"/>
      <c r="H773" s="60"/>
      <c r="I773" s="68"/>
      <c r="J773" s="25"/>
      <c r="L773" s="126" t="str">
        <f>IF(F773="","",INDEX(Rotas!H:H,MATCH(F773,Rotas!M:M,0),1))</f>
        <v/>
      </c>
    </row>
    <row r="774" spans="2:12" ht="20.100000000000001" customHeight="1" x14ac:dyDescent="0.2">
      <c r="B774" s="57">
        <v>769</v>
      </c>
      <c r="C774" s="39"/>
      <c r="D774" s="30"/>
      <c r="E774" s="30"/>
      <c r="F774" s="59"/>
      <c r="G774" s="59"/>
      <c r="H774" s="60"/>
      <c r="I774" s="68"/>
      <c r="J774" s="25"/>
      <c r="L774" s="126" t="str">
        <f>IF(F774="","",INDEX(Rotas!H:H,MATCH(F774,Rotas!M:M,0),1))</f>
        <v/>
      </c>
    </row>
    <row r="775" spans="2:12" ht="20.100000000000001" customHeight="1" x14ac:dyDescent="0.2">
      <c r="B775" s="57">
        <v>770</v>
      </c>
      <c r="C775" s="39"/>
      <c r="D775" s="30"/>
      <c r="E775" s="30"/>
      <c r="F775" s="59"/>
      <c r="G775" s="59"/>
      <c r="H775" s="60"/>
      <c r="I775" s="68"/>
      <c r="J775" s="25"/>
      <c r="L775" s="126" t="str">
        <f>IF(F775="","",INDEX(Rotas!H:H,MATCH(F775,Rotas!M:M,0),1))</f>
        <v/>
      </c>
    </row>
    <row r="776" spans="2:12" ht="20.100000000000001" customHeight="1" x14ac:dyDescent="0.2">
      <c r="B776" s="57">
        <v>771</v>
      </c>
      <c r="C776" s="39"/>
      <c r="D776" s="30"/>
      <c r="E776" s="30"/>
      <c r="F776" s="59"/>
      <c r="G776" s="59"/>
      <c r="H776" s="60"/>
      <c r="I776" s="68"/>
      <c r="J776" s="25"/>
      <c r="L776" s="126" t="str">
        <f>IF(F776="","",INDEX(Rotas!H:H,MATCH(F776,Rotas!M:M,0),1))</f>
        <v/>
      </c>
    </row>
    <row r="777" spans="2:12" ht="20.100000000000001" customHeight="1" x14ac:dyDescent="0.2">
      <c r="B777" s="57">
        <v>772</v>
      </c>
      <c r="C777" s="39"/>
      <c r="D777" s="30"/>
      <c r="E777" s="30"/>
      <c r="F777" s="59"/>
      <c r="G777" s="59"/>
      <c r="H777" s="60"/>
      <c r="I777" s="68"/>
      <c r="J777" s="25"/>
      <c r="L777" s="126" t="str">
        <f>IF(F777="","",INDEX(Rotas!H:H,MATCH(F777,Rotas!M:M,0),1))</f>
        <v/>
      </c>
    </row>
    <row r="778" spans="2:12" ht="20.100000000000001" customHeight="1" x14ac:dyDescent="0.2">
      <c r="B778" s="57">
        <v>773</v>
      </c>
      <c r="C778" s="39"/>
      <c r="D778" s="30"/>
      <c r="E778" s="30"/>
      <c r="F778" s="59"/>
      <c r="G778" s="59"/>
      <c r="H778" s="60"/>
      <c r="I778" s="68"/>
      <c r="J778" s="25"/>
      <c r="L778" s="126" t="str">
        <f>IF(F778="","",INDEX(Rotas!H:H,MATCH(F778,Rotas!M:M,0),1))</f>
        <v/>
      </c>
    </row>
    <row r="779" spans="2:12" ht="20.100000000000001" customHeight="1" x14ac:dyDescent="0.2">
      <c r="B779" s="57">
        <v>774</v>
      </c>
      <c r="C779" s="39"/>
      <c r="D779" s="30"/>
      <c r="E779" s="30"/>
      <c r="F779" s="59"/>
      <c r="G779" s="59"/>
      <c r="H779" s="60"/>
      <c r="I779" s="68"/>
      <c r="J779" s="25"/>
      <c r="L779" s="126" t="str">
        <f>IF(F779="","",INDEX(Rotas!H:H,MATCH(F779,Rotas!M:M,0),1))</f>
        <v/>
      </c>
    </row>
    <row r="780" spans="2:12" ht="20.100000000000001" customHeight="1" x14ac:dyDescent="0.2">
      <c r="B780" s="57">
        <v>775</v>
      </c>
      <c r="C780" s="39"/>
      <c r="D780" s="30"/>
      <c r="E780" s="30"/>
      <c r="F780" s="59"/>
      <c r="G780" s="59"/>
      <c r="H780" s="60"/>
      <c r="I780" s="68"/>
      <c r="J780" s="25"/>
      <c r="L780" s="126" t="str">
        <f>IF(F780="","",INDEX(Rotas!H:H,MATCH(F780,Rotas!M:M,0),1))</f>
        <v/>
      </c>
    </row>
    <row r="781" spans="2:12" ht="20.100000000000001" customHeight="1" x14ac:dyDescent="0.2">
      <c r="B781" s="57">
        <v>776</v>
      </c>
      <c r="C781" s="39"/>
      <c r="D781" s="30"/>
      <c r="E781" s="30"/>
      <c r="F781" s="59"/>
      <c r="G781" s="59"/>
      <c r="H781" s="60"/>
      <c r="I781" s="68"/>
      <c r="J781" s="25"/>
      <c r="L781" s="126" t="str">
        <f>IF(F781="","",INDEX(Rotas!H:H,MATCH(F781,Rotas!M:M,0),1))</f>
        <v/>
      </c>
    </row>
    <row r="782" spans="2:12" ht="20.100000000000001" customHeight="1" x14ac:dyDescent="0.2">
      <c r="B782" s="57">
        <v>777</v>
      </c>
      <c r="C782" s="39"/>
      <c r="D782" s="30"/>
      <c r="E782" s="30"/>
      <c r="F782" s="59"/>
      <c r="G782" s="59"/>
      <c r="H782" s="60"/>
      <c r="I782" s="68"/>
      <c r="J782" s="25"/>
      <c r="L782" s="126" t="str">
        <f>IF(F782="","",INDEX(Rotas!H:H,MATCH(F782,Rotas!M:M,0),1))</f>
        <v/>
      </c>
    </row>
    <row r="783" spans="2:12" ht="20.100000000000001" customHeight="1" x14ac:dyDescent="0.2">
      <c r="B783" s="57">
        <v>778</v>
      </c>
      <c r="C783" s="39"/>
      <c r="D783" s="30"/>
      <c r="E783" s="30"/>
      <c r="F783" s="59"/>
      <c r="G783" s="59"/>
      <c r="H783" s="60"/>
      <c r="I783" s="68"/>
      <c r="J783" s="25"/>
      <c r="L783" s="126" t="str">
        <f>IF(F783="","",INDEX(Rotas!H:H,MATCH(F783,Rotas!M:M,0),1))</f>
        <v/>
      </c>
    </row>
    <row r="784" spans="2:12" ht="20.100000000000001" customHeight="1" x14ac:dyDescent="0.2">
      <c r="B784" s="57">
        <v>779</v>
      </c>
      <c r="C784" s="39"/>
      <c r="D784" s="30"/>
      <c r="E784" s="30"/>
      <c r="F784" s="59"/>
      <c r="G784" s="59"/>
      <c r="H784" s="60"/>
      <c r="I784" s="68"/>
      <c r="J784" s="25"/>
      <c r="L784" s="126" t="str">
        <f>IF(F784="","",INDEX(Rotas!H:H,MATCH(F784,Rotas!M:M,0),1))</f>
        <v/>
      </c>
    </row>
    <row r="785" spans="2:12" ht="20.100000000000001" customHeight="1" x14ac:dyDescent="0.2">
      <c r="B785" s="57">
        <v>780</v>
      </c>
      <c r="C785" s="39"/>
      <c r="D785" s="30"/>
      <c r="E785" s="30"/>
      <c r="F785" s="59"/>
      <c r="G785" s="59"/>
      <c r="H785" s="60"/>
      <c r="I785" s="68"/>
      <c r="J785" s="25"/>
      <c r="L785" s="126" t="str">
        <f>IF(F785="","",INDEX(Rotas!H:H,MATCH(F785,Rotas!M:M,0),1))</f>
        <v/>
      </c>
    </row>
    <row r="786" spans="2:12" ht="20.100000000000001" customHeight="1" x14ac:dyDescent="0.2">
      <c r="B786" s="57">
        <v>781</v>
      </c>
      <c r="C786" s="39"/>
      <c r="D786" s="30"/>
      <c r="E786" s="30"/>
      <c r="F786" s="59"/>
      <c r="G786" s="59"/>
      <c r="H786" s="60"/>
      <c r="I786" s="68"/>
      <c r="J786" s="25"/>
      <c r="L786" s="126" t="str">
        <f>IF(F786="","",INDEX(Rotas!H:H,MATCH(F786,Rotas!M:M,0),1))</f>
        <v/>
      </c>
    </row>
    <row r="787" spans="2:12" ht="20.100000000000001" customHeight="1" x14ac:dyDescent="0.2">
      <c r="B787" s="57">
        <v>782</v>
      </c>
      <c r="C787" s="39"/>
      <c r="D787" s="30"/>
      <c r="E787" s="30"/>
      <c r="F787" s="59"/>
      <c r="G787" s="59"/>
      <c r="H787" s="60"/>
      <c r="I787" s="68"/>
      <c r="J787" s="25"/>
      <c r="L787" s="126" t="str">
        <f>IF(F787="","",INDEX(Rotas!H:H,MATCH(F787,Rotas!M:M,0),1))</f>
        <v/>
      </c>
    </row>
    <row r="788" spans="2:12" ht="20.100000000000001" customHeight="1" x14ac:dyDescent="0.2">
      <c r="B788" s="57">
        <v>783</v>
      </c>
      <c r="C788" s="39"/>
      <c r="D788" s="30"/>
      <c r="E788" s="30"/>
      <c r="F788" s="59"/>
      <c r="G788" s="59"/>
      <c r="H788" s="60"/>
      <c r="I788" s="68"/>
      <c r="J788" s="25"/>
      <c r="L788" s="126" t="str">
        <f>IF(F788="","",INDEX(Rotas!H:H,MATCH(F788,Rotas!M:M,0),1))</f>
        <v/>
      </c>
    </row>
    <row r="789" spans="2:12" ht="20.100000000000001" customHeight="1" x14ac:dyDescent="0.2">
      <c r="B789" s="57">
        <v>784</v>
      </c>
      <c r="C789" s="39"/>
      <c r="D789" s="30"/>
      <c r="E789" s="30"/>
      <c r="F789" s="59"/>
      <c r="G789" s="59"/>
      <c r="H789" s="60"/>
      <c r="I789" s="68"/>
      <c r="J789" s="25"/>
      <c r="L789" s="126" t="str">
        <f>IF(F789="","",INDEX(Rotas!H:H,MATCH(F789,Rotas!M:M,0),1))</f>
        <v/>
      </c>
    </row>
    <row r="790" spans="2:12" ht="20.100000000000001" customHeight="1" x14ac:dyDescent="0.2">
      <c r="B790" s="57">
        <v>785</v>
      </c>
      <c r="C790" s="39"/>
      <c r="D790" s="30"/>
      <c r="E790" s="30"/>
      <c r="F790" s="59"/>
      <c r="G790" s="59"/>
      <c r="H790" s="60"/>
      <c r="I790" s="68"/>
      <c r="J790" s="25"/>
      <c r="L790" s="126" t="str">
        <f>IF(F790="","",INDEX(Rotas!H:H,MATCH(F790,Rotas!M:M,0),1))</f>
        <v/>
      </c>
    </row>
    <row r="791" spans="2:12" ht="20.100000000000001" customHeight="1" x14ac:dyDescent="0.2">
      <c r="B791" s="57">
        <v>786</v>
      </c>
      <c r="C791" s="39"/>
      <c r="D791" s="30"/>
      <c r="E791" s="30"/>
      <c r="F791" s="59"/>
      <c r="G791" s="59"/>
      <c r="H791" s="60"/>
      <c r="I791" s="68"/>
      <c r="J791" s="25"/>
      <c r="L791" s="126" t="str">
        <f>IF(F791="","",INDEX(Rotas!H:H,MATCH(F791,Rotas!M:M,0),1))</f>
        <v/>
      </c>
    </row>
    <row r="792" spans="2:12" ht="20.100000000000001" customHeight="1" x14ac:dyDescent="0.2">
      <c r="B792" s="57">
        <v>787</v>
      </c>
      <c r="C792" s="39"/>
      <c r="D792" s="30"/>
      <c r="E792" s="30"/>
      <c r="F792" s="59"/>
      <c r="G792" s="59"/>
      <c r="H792" s="60"/>
      <c r="I792" s="68"/>
      <c r="J792" s="25"/>
      <c r="L792" s="126" t="str">
        <f>IF(F792="","",INDEX(Rotas!H:H,MATCH(F792,Rotas!M:M,0),1))</f>
        <v/>
      </c>
    </row>
    <row r="793" spans="2:12" ht="20.100000000000001" customHeight="1" x14ac:dyDescent="0.2">
      <c r="B793" s="57">
        <v>788</v>
      </c>
      <c r="C793" s="39"/>
      <c r="D793" s="30"/>
      <c r="E793" s="30"/>
      <c r="F793" s="59"/>
      <c r="G793" s="59"/>
      <c r="H793" s="60"/>
      <c r="I793" s="68"/>
      <c r="J793" s="25"/>
      <c r="L793" s="126" t="str">
        <f>IF(F793="","",INDEX(Rotas!H:H,MATCH(F793,Rotas!M:M,0),1))</f>
        <v/>
      </c>
    </row>
    <row r="794" spans="2:12" ht="20.100000000000001" customHeight="1" x14ac:dyDescent="0.2">
      <c r="B794" s="57">
        <v>789</v>
      </c>
      <c r="C794" s="39"/>
      <c r="D794" s="30"/>
      <c r="E794" s="30"/>
      <c r="F794" s="59"/>
      <c r="G794" s="59"/>
      <c r="H794" s="60"/>
      <c r="I794" s="68"/>
      <c r="J794" s="25"/>
      <c r="L794" s="126" t="str">
        <f>IF(F794="","",INDEX(Rotas!H:H,MATCH(F794,Rotas!M:M,0),1))</f>
        <v/>
      </c>
    </row>
    <row r="795" spans="2:12" ht="20.100000000000001" customHeight="1" x14ac:dyDescent="0.2">
      <c r="B795" s="57">
        <v>790</v>
      </c>
      <c r="C795" s="39"/>
      <c r="D795" s="30"/>
      <c r="E795" s="30"/>
      <c r="F795" s="59"/>
      <c r="G795" s="59"/>
      <c r="H795" s="60"/>
      <c r="I795" s="68"/>
      <c r="J795" s="25"/>
      <c r="L795" s="126" t="str">
        <f>IF(F795="","",INDEX(Rotas!H:H,MATCH(F795,Rotas!M:M,0),1))</f>
        <v/>
      </c>
    </row>
    <row r="796" spans="2:12" ht="20.100000000000001" customHeight="1" x14ac:dyDescent="0.2">
      <c r="B796" s="57">
        <v>791</v>
      </c>
      <c r="C796" s="39"/>
      <c r="D796" s="30"/>
      <c r="E796" s="30"/>
      <c r="F796" s="59"/>
      <c r="G796" s="59"/>
      <c r="H796" s="60"/>
      <c r="I796" s="68"/>
      <c r="J796" s="25"/>
      <c r="L796" s="126" t="str">
        <f>IF(F796="","",INDEX(Rotas!H:H,MATCH(F796,Rotas!M:M,0),1))</f>
        <v/>
      </c>
    </row>
    <row r="797" spans="2:12" ht="20.100000000000001" customHeight="1" x14ac:dyDescent="0.2">
      <c r="B797" s="57">
        <v>792</v>
      </c>
      <c r="C797" s="39"/>
      <c r="D797" s="30"/>
      <c r="E797" s="30"/>
      <c r="F797" s="59"/>
      <c r="G797" s="59"/>
      <c r="H797" s="60"/>
      <c r="I797" s="68"/>
      <c r="J797" s="25"/>
      <c r="L797" s="126" t="str">
        <f>IF(F797="","",INDEX(Rotas!H:H,MATCH(F797,Rotas!M:M,0),1))</f>
        <v/>
      </c>
    </row>
    <row r="798" spans="2:12" ht="20.100000000000001" customHeight="1" x14ac:dyDescent="0.2">
      <c r="B798" s="57">
        <v>793</v>
      </c>
      <c r="C798" s="39"/>
      <c r="D798" s="30"/>
      <c r="E798" s="30"/>
      <c r="F798" s="59"/>
      <c r="G798" s="59"/>
      <c r="H798" s="60"/>
      <c r="I798" s="68"/>
      <c r="J798" s="25"/>
      <c r="L798" s="126" t="str">
        <f>IF(F798="","",INDEX(Rotas!H:H,MATCH(F798,Rotas!M:M,0),1))</f>
        <v/>
      </c>
    </row>
    <row r="799" spans="2:12" ht="20.100000000000001" customHeight="1" x14ac:dyDescent="0.2">
      <c r="B799" s="57">
        <v>794</v>
      </c>
      <c r="C799" s="39"/>
      <c r="D799" s="30"/>
      <c r="E799" s="30"/>
      <c r="F799" s="59"/>
      <c r="G799" s="59"/>
      <c r="H799" s="60"/>
      <c r="I799" s="68"/>
      <c r="J799" s="25"/>
      <c r="L799" s="126" t="str">
        <f>IF(F799="","",INDEX(Rotas!H:H,MATCH(F799,Rotas!M:M,0),1))</f>
        <v/>
      </c>
    </row>
    <row r="800" spans="2:12" ht="20.100000000000001" customHeight="1" x14ac:dyDescent="0.2">
      <c r="B800" s="57">
        <v>795</v>
      </c>
      <c r="C800" s="39"/>
      <c r="D800" s="30"/>
      <c r="E800" s="30"/>
      <c r="F800" s="59"/>
      <c r="G800" s="59"/>
      <c r="H800" s="60"/>
      <c r="I800" s="68"/>
      <c r="J800" s="25"/>
      <c r="L800" s="126" t="str">
        <f>IF(F800="","",INDEX(Rotas!H:H,MATCH(F800,Rotas!M:M,0),1))</f>
        <v/>
      </c>
    </row>
    <row r="801" spans="2:12" ht="20.100000000000001" customHeight="1" x14ac:dyDescent="0.2">
      <c r="B801" s="57">
        <v>796</v>
      </c>
      <c r="C801" s="39"/>
      <c r="D801" s="30"/>
      <c r="E801" s="30"/>
      <c r="F801" s="59"/>
      <c r="G801" s="59"/>
      <c r="H801" s="60"/>
      <c r="I801" s="68"/>
      <c r="J801" s="25"/>
      <c r="L801" s="126" t="str">
        <f>IF(F801="","",INDEX(Rotas!H:H,MATCH(F801,Rotas!M:M,0),1))</f>
        <v/>
      </c>
    </row>
    <row r="802" spans="2:12" ht="20.100000000000001" customHeight="1" x14ac:dyDescent="0.2">
      <c r="B802" s="57">
        <v>797</v>
      </c>
      <c r="C802" s="39"/>
      <c r="D802" s="30"/>
      <c r="E802" s="30"/>
      <c r="F802" s="59"/>
      <c r="G802" s="59"/>
      <c r="H802" s="60"/>
      <c r="I802" s="68"/>
      <c r="J802" s="25"/>
      <c r="L802" s="126" t="str">
        <f>IF(F802="","",INDEX(Rotas!H:H,MATCH(F802,Rotas!M:M,0),1))</f>
        <v/>
      </c>
    </row>
    <row r="803" spans="2:12" ht="20.100000000000001" customHeight="1" x14ac:dyDescent="0.2">
      <c r="B803" s="57">
        <v>798</v>
      </c>
      <c r="C803" s="39"/>
      <c r="D803" s="30"/>
      <c r="E803" s="30"/>
      <c r="F803" s="59"/>
      <c r="G803" s="59"/>
      <c r="H803" s="60"/>
      <c r="I803" s="68"/>
      <c r="J803" s="25"/>
      <c r="L803" s="126" t="str">
        <f>IF(F803="","",INDEX(Rotas!H:H,MATCH(F803,Rotas!M:M,0),1))</f>
        <v/>
      </c>
    </row>
    <row r="804" spans="2:12" ht="20.100000000000001" customHeight="1" x14ac:dyDescent="0.2">
      <c r="B804" s="57">
        <v>799</v>
      </c>
      <c r="C804" s="39"/>
      <c r="D804" s="30"/>
      <c r="E804" s="30"/>
      <c r="F804" s="59"/>
      <c r="G804" s="59"/>
      <c r="H804" s="60"/>
      <c r="I804" s="68"/>
      <c r="J804" s="25"/>
      <c r="L804" s="126" t="str">
        <f>IF(F804="","",INDEX(Rotas!H:H,MATCH(F804,Rotas!M:M,0),1))</f>
        <v/>
      </c>
    </row>
    <row r="805" spans="2:12" ht="20.100000000000001" customHeight="1" x14ac:dyDescent="0.2">
      <c r="B805" s="57">
        <v>800</v>
      </c>
      <c r="C805" s="39"/>
      <c r="D805" s="30"/>
      <c r="E805" s="30"/>
      <c r="F805" s="59"/>
      <c r="G805" s="59"/>
      <c r="H805" s="60"/>
      <c r="I805" s="68"/>
      <c r="J805" s="25"/>
      <c r="L805" s="126" t="str">
        <f>IF(F805="","",INDEX(Rotas!H:H,MATCH(F805,Rotas!M:M,0),1))</f>
        <v/>
      </c>
    </row>
    <row r="806" spans="2:12" ht="20.100000000000001" customHeight="1" x14ac:dyDescent="0.2">
      <c r="B806" s="57">
        <v>801</v>
      </c>
      <c r="C806" s="39"/>
      <c r="D806" s="30"/>
      <c r="E806" s="30"/>
      <c r="F806" s="59"/>
      <c r="G806" s="59"/>
      <c r="H806" s="60"/>
      <c r="I806" s="68"/>
      <c r="J806" s="25"/>
      <c r="L806" s="126" t="str">
        <f>IF(F806="","",INDEX(Rotas!H:H,MATCH(F806,Rotas!M:M,0),1))</f>
        <v/>
      </c>
    </row>
    <row r="807" spans="2:12" ht="20.100000000000001" customHeight="1" x14ac:dyDescent="0.2">
      <c r="B807" s="57">
        <v>802</v>
      </c>
      <c r="C807" s="39"/>
      <c r="D807" s="30"/>
      <c r="E807" s="30"/>
      <c r="F807" s="59"/>
      <c r="G807" s="59"/>
      <c r="H807" s="60"/>
      <c r="I807" s="68"/>
      <c r="J807" s="25"/>
      <c r="L807" s="126" t="str">
        <f>IF(F807="","",INDEX(Rotas!H:H,MATCH(F807,Rotas!M:M,0),1))</f>
        <v/>
      </c>
    </row>
    <row r="808" spans="2:12" ht="20.100000000000001" customHeight="1" x14ac:dyDescent="0.2">
      <c r="B808" s="57">
        <v>803</v>
      </c>
      <c r="C808" s="39"/>
      <c r="D808" s="30"/>
      <c r="E808" s="30"/>
      <c r="F808" s="59"/>
      <c r="G808" s="59"/>
      <c r="H808" s="60"/>
      <c r="I808" s="68"/>
      <c r="J808" s="25"/>
      <c r="L808" s="126" t="str">
        <f>IF(F808="","",INDEX(Rotas!H:H,MATCH(F808,Rotas!M:M,0),1))</f>
        <v/>
      </c>
    </row>
    <row r="809" spans="2:12" ht="20.100000000000001" customHeight="1" x14ac:dyDescent="0.2">
      <c r="B809" s="57">
        <v>804</v>
      </c>
      <c r="C809" s="39"/>
      <c r="D809" s="30"/>
      <c r="E809" s="30"/>
      <c r="F809" s="59"/>
      <c r="G809" s="59"/>
      <c r="H809" s="60"/>
      <c r="I809" s="68"/>
      <c r="J809" s="25"/>
      <c r="L809" s="126" t="str">
        <f>IF(F809="","",INDEX(Rotas!H:H,MATCH(F809,Rotas!M:M,0),1))</f>
        <v/>
      </c>
    </row>
    <row r="810" spans="2:12" ht="20.100000000000001" customHeight="1" x14ac:dyDescent="0.2">
      <c r="B810" s="57">
        <v>805</v>
      </c>
      <c r="C810" s="39"/>
      <c r="D810" s="30"/>
      <c r="E810" s="30"/>
      <c r="F810" s="59"/>
      <c r="G810" s="59"/>
      <c r="H810" s="60"/>
      <c r="I810" s="68"/>
      <c r="J810" s="25"/>
      <c r="L810" s="126" t="str">
        <f>IF(F810="","",INDEX(Rotas!H:H,MATCH(F810,Rotas!M:M,0),1))</f>
        <v/>
      </c>
    </row>
    <row r="811" spans="2:12" ht="20.100000000000001" customHeight="1" x14ac:dyDescent="0.2">
      <c r="B811" s="57">
        <v>806</v>
      </c>
      <c r="C811" s="39"/>
      <c r="D811" s="30"/>
      <c r="E811" s="30"/>
      <c r="F811" s="59"/>
      <c r="G811" s="59"/>
      <c r="H811" s="60"/>
      <c r="I811" s="68"/>
      <c r="J811" s="25"/>
      <c r="L811" s="126" t="str">
        <f>IF(F811="","",INDEX(Rotas!H:H,MATCH(F811,Rotas!M:M,0),1))</f>
        <v/>
      </c>
    </row>
    <row r="812" spans="2:12" ht="20.100000000000001" customHeight="1" x14ac:dyDescent="0.2">
      <c r="B812" s="57">
        <v>807</v>
      </c>
      <c r="C812" s="39"/>
      <c r="D812" s="30"/>
      <c r="E812" s="30"/>
      <c r="F812" s="59"/>
      <c r="G812" s="59"/>
      <c r="H812" s="60"/>
      <c r="I812" s="68"/>
      <c r="J812" s="25"/>
      <c r="L812" s="126" t="str">
        <f>IF(F812="","",INDEX(Rotas!H:H,MATCH(F812,Rotas!M:M,0),1))</f>
        <v/>
      </c>
    </row>
    <row r="813" spans="2:12" ht="20.100000000000001" customHeight="1" x14ac:dyDescent="0.2">
      <c r="B813" s="57">
        <v>808</v>
      </c>
      <c r="C813" s="39"/>
      <c r="D813" s="30"/>
      <c r="E813" s="30"/>
      <c r="F813" s="59"/>
      <c r="G813" s="59"/>
      <c r="H813" s="60"/>
      <c r="I813" s="68"/>
      <c r="J813" s="25"/>
      <c r="L813" s="126" t="str">
        <f>IF(F813="","",INDEX(Rotas!H:H,MATCH(F813,Rotas!M:M,0),1))</f>
        <v/>
      </c>
    </row>
    <row r="814" spans="2:12" ht="20.100000000000001" customHeight="1" x14ac:dyDescent="0.2">
      <c r="B814" s="57">
        <v>809</v>
      </c>
      <c r="C814" s="39"/>
      <c r="D814" s="30"/>
      <c r="E814" s="30"/>
      <c r="F814" s="59"/>
      <c r="G814" s="59"/>
      <c r="H814" s="60"/>
      <c r="I814" s="68"/>
      <c r="J814" s="25"/>
      <c r="L814" s="126" t="str">
        <f>IF(F814="","",INDEX(Rotas!H:H,MATCH(F814,Rotas!M:M,0),1))</f>
        <v/>
      </c>
    </row>
    <row r="815" spans="2:12" ht="20.100000000000001" customHeight="1" x14ac:dyDescent="0.2">
      <c r="B815" s="57">
        <v>810</v>
      </c>
      <c r="C815" s="39"/>
      <c r="D815" s="30"/>
      <c r="E815" s="30"/>
      <c r="F815" s="59"/>
      <c r="G815" s="59"/>
      <c r="H815" s="60"/>
      <c r="I815" s="68"/>
      <c r="J815" s="25"/>
      <c r="L815" s="126" t="str">
        <f>IF(F815="","",INDEX(Rotas!H:H,MATCH(F815,Rotas!M:M,0),1))</f>
        <v/>
      </c>
    </row>
    <row r="816" spans="2:12" ht="20.100000000000001" customHeight="1" x14ac:dyDescent="0.2">
      <c r="B816" s="57">
        <v>811</v>
      </c>
      <c r="C816" s="39"/>
      <c r="D816" s="30"/>
      <c r="E816" s="30"/>
      <c r="F816" s="59"/>
      <c r="G816" s="59"/>
      <c r="H816" s="60"/>
      <c r="I816" s="68"/>
      <c r="J816" s="25"/>
      <c r="L816" s="126" t="str">
        <f>IF(F816="","",INDEX(Rotas!H:H,MATCH(F816,Rotas!M:M,0),1))</f>
        <v/>
      </c>
    </row>
    <row r="817" spans="2:12" ht="20.100000000000001" customHeight="1" x14ac:dyDescent="0.2">
      <c r="B817" s="57">
        <v>812</v>
      </c>
      <c r="C817" s="39"/>
      <c r="D817" s="30"/>
      <c r="E817" s="30"/>
      <c r="F817" s="59"/>
      <c r="G817" s="59"/>
      <c r="H817" s="60"/>
      <c r="I817" s="68"/>
      <c r="J817" s="25"/>
      <c r="L817" s="126" t="str">
        <f>IF(F817="","",INDEX(Rotas!H:H,MATCH(F817,Rotas!M:M,0),1))</f>
        <v/>
      </c>
    </row>
    <row r="818" spans="2:12" ht="20.100000000000001" customHeight="1" x14ac:dyDescent="0.2">
      <c r="B818" s="57">
        <v>813</v>
      </c>
      <c r="C818" s="39"/>
      <c r="D818" s="30"/>
      <c r="E818" s="30"/>
      <c r="F818" s="59"/>
      <c r="G818" s="59"/>
      <c r="H818" s="60"/>
      <c r="I818" s="68"/>
      <c r="J818" s="25"/>
      <c r="L818" s="126" t="str">
        <f>IF(F818="","",INDEX(Rotas!H:H,MATCH(F818,Rotas!M:M,0),1))</f>
        <v/>
      </c>
    </row>
    <row r="819" spans="2:12" ht="20.100000000000001" customHeight="1" x14ac:dyDescent="0.2">
      <c r="B819" s="57">
        <v>814</v>
      </c>
      <c r="C819" s="39"/>
      <c r="D819" s="30"/>
      <c r="E819" s="30"/>
      <c r="F819" s="59"/>
      <c r="G819" s="59"/>
      <c r="H819" s="60"/>
      <c r="I819" s="68"/>
      <c r="J819" s="25"/>
      <c r="L819" s="126" t="str">
        <f>IF(F819="","",INDEX(Rotas!H:H,MATCH(F819,Rotas!M:M,0),1))</f>
        <v/>
      </c>
    </row>
    <row r="820" spans="2:12" ht="20.100000000000001" customHeight="1" x14ac:dyDescent="0.2">
      <c r="B820" s="57">
        <v>815</v>
      </c>
      <c r="C820" s="39"/>
      <c r="D820" s="30"/>
      <c r="E820" s="30"/>
      <c r="F820" s="59"/>
      <c r="G820" s="59"/>
      <c r="H820" s="60"/>
      <c r="I820" s="68"/>
      <c r="J820" s="25"/>
      <c r="L820" s="126" t="str">
        <f>IF(F820="","",INDEX(Rotas!H:H,MATCH(F820,Rotas!M:M,0),1))</f>
        <v/>
      </c>
    </row>
    <row r="821" spans="2:12" ht="20.100000000000001" customHeight="1" x14ac:dyDescent="0.2">
      <c r="B821" s="57">
        <v>816</v>
      </c>
      <c r="C821" s="39"/>
      <c r="D821" s="30"/>
      <c r="E821" s="30"/>
      <c r="F821" s="59"/>
      <c r="G821" s="59"/>
      <c r="H821" s="60"/>
      <c r="I821" s="68"/>
      <c r="J821" s="25"/>
      <c r="L821" s="126" t="str">
        <f>IF(F821="","",INDEX(Rotas!H:H,MATCH(F821,Rotas!M:M,0),1))</f>
        <v/>
      </c>
    </row>
    <row r="822" spans="2:12" ht="20.100000000000001" customHeight="1" x14ac:dyDescent="0.2">
      <c r="B822" s="57">
        <v>817</v>
      </c>
      <c r="C822" s="39"/>
      <c r="D822" s="30"/>
      <c r="E822" s="30"/>
      <c r="F822" s="59"/>
      <c r="G822" s="59"/>
      <c r="H822" s="60"/>
      <c r="I822" s="68"/>
      <c r="J822" s="25"/>
      <c r="L822" s="126" t="str">
        <f>IF(F822="","",INDEX(Rotas!H:H,MATCH(F822,Rotas!M:M,0),1))</f>
        <v/>
      </c>
    </row>
    <row r="823" spans="2:12" ht="20.100000000000001" customHeight="1" x14ac:dyDescent="0.2">
      <c r="B823" s="57">
        <v>818</v>
      </c>
      <c r="C823" s="39"/>
      <c r="D823" s="30"/>
      <c r="E823" s="30"/>
      <c r="F823" s="59"/>
      <c r="G823" s="59"/>
      <c r="H823" s="60"/>
      <c r="I823" s="68"/>
      <c r="J823" s="25"/>
      <c r="L823" s="126" t="str">
        <f>IF(F823="","",INDEX(Rotas!H:H,MATCH(F823,Rotas!M:M,0),1))</f>
        <v/>
      </c>
    </row>
    <row r="824" spans="2:12" ht="20.100000000000001" customHeight="1" x14ac:dyDescent="0.2">
      <c r="B824" s="57">
        <v>819</v>
      </c>
      <c r="C824" s="39"/>
      <c r="D824" s="30"/>
      <c r="E824" s="30"/>
      <c r="F824" s="59"/>
      <c r="G824" s="59"/>
      <c r="H824" s="60"/>
      <c r="I824" s="68"/>
      <c r="J824" s="25"/>
      <c r="L824" s="126" t="str">
        <f>IF(F824="","",INDEX(Rotas!H:H,MATCH(F824,Rotas!M:M,0),1))</f>
        <v/>
      </c>
    </row>
    <row r="825" spans="2:12" ht="20.100000000000001" customHeight="1" x14ac:dyDescent="0.2">
      <c r="B825" s="57">
        <v>820</v>
      </c>
      <c r="C825" s="39"/>
      <c r="D825" s="30"/>
      <c r="E825" s="30"/>
      <c r="F825" s="59"/>
      <c r="G825" s="59"/>
      <c r="H825" s="60"/>
      <c r="I825" s="68"/>
      <c r="J825" s="25"/>
      <c r="L825" s="126" t="str">
        <f>IF(F825="","",INDEX(Rotas!H:H,MATCH(F825,Rotas!M:M,0),1))</f>
        <v/>
      </c>
    </row>
    <row r="826" spans="2:12" ht="20.100000000000001" customHeight="1" x14ac:dyDescent="0.2">
      <c r="B826" s="57">
        <v>821</v>
      </c>
      <c r="C826" s="39"/>
      <c r="D826" s="30"/>
      <c r="E826" s="30"/>
      <c r="F826" s="59"/>
      <c r="G826" s="59"/>
      <c r="H826" s="60"/>
      <c r="I826" s="68"/>
      <c r="J826" s="25"/>
      <c r="L826" s="126" t="str">
        <f>IF(F826="","",INDEX(Rotas!H:H,MATCH(F826,Rotas!M:M,0),1))</f>
        <v/>
      </c>
    </row>
    <row r="827" spans="2:12" ht="20.100000000000001" customHeight="1" x14ac:dyDescent="0.2">
      <c r="B827" s="57">
        <v>822</v>
      </c>
      <c r="C827" s="39"/>
      <c r="D827" s="30"/>
      <c r="E827" s="30"/>
      <c r="F827" s="59"/>
      <c r="G827" s="59"/>
      <c r="H827" s="60"/>
      <c r="I827" s="68"/>
      <c r="J827" s="25"/>
      <c r="L827" s="126" t="str">
        <f>IF(F827="","",INDEX(Rotas!H:H,MATCH(F827,Rotas!M:M,0),1))</f>
        <v/>
      </c>
    </row>
    <row r="828" spans="2:12" ht="20.100000000000001" customHeight="1" x14ac:dyDescent="0.2">
      <c r="B828" s="57">
        <v>823</v>
      </c>
      <c r="C828" s="39"/>
      <c r="D828" s="30"/>
      <c r="E828" s="30"/>
      <c r="F828" s="59"/>
      <c r="G828" s="59"/>
      <c r="H828" s="60"/>
      <c r="I828" s="68"/>
      <c r="J828" s="25"/>
      <c r="L828" s="126" t="str">
        <f>IF(F828="","",INDEX(Rotas!H:H,MATCH(F828,Rotas!M:M,0),1))</f>
        <v/>
      </c>
    </row>
    <row r="829" spans="2:12" ht="20.100000000000001" customHeight="1" x14ac:dyDescent="0.2">
      <c r="B829" s="57">
        <v>824</v>
      </c>
      <c r="C829" s="39"/>
      <c r="D829" s="30"/>
      <c r="E829" s="30"/>
      <c r="F829" s="59"/>
      <c r="G829" s="59"/>
      <c r="H829" s="60"/>
      <c r="I829" s="68"/>
      <c r="J829" s="25"/>
      <c r="L829" s="126" t="str">
        <f>IF(F829="","",INDEX(Rotas!H:H,MATCH(F829,Rotas!M:M,0),1))</f>
        <v/>
      </c>
    </row>
    <row r="830" spans="2:12" ht="20.100000000000001" customHeight="1" x14ac:dyDescent="0.2">
      <c r="B830" s="57">
        <v>825</v>
      </c>
      <c r="C830" s="39"/>
      <c r="D830" s="30"/>
      <c r="E830" s="30"/>
      <c r="F830" s="59"/>
      <c r="G830" s="59"/>
      <c r="H830" s="60"/>
      <c r="I830" s="68"/>
      <c r="J830" s="25"/>
      <c r="L830" s="126" t="str">
        <f>IF(F830="","",INDEX(Rotas!H:H,MATCH(F830,Rotas!M:M,0),1))</f>
        <v/>
      </c>
    </row>
    <row r="831" spans="2:12" ht="20.100000000000001" customHeight="1" x14ac:dyDescent="0.2">
      <c r="B831" s="57">
        <v>826</v>
      </c>
      <c r="C831" s="39"/>
      <c r="D831" s="30"/>
      <c r="E831" s="30"/>
      <c r="F831" s="59"/>
      <c r="G831" s="59"/>
      <c r="H831" s="60"/>
      <c r="I831" s="68"/>
      <c r="J831" s="25"/>
      <c r="L831" s="126" t="str">
        <f>IF(F831="","",INDEX(Rotas!H:H,MATCH(F831,Rotas!M:M,0),1))</f>
        <v/>
      </c>
    </row>
    <row r="832" spans="2:12" ht="20.100000000000001" customHeight="1" x14ac:dyDescent="0.2">
      <c r="B832" s="57">
        <v>827</v>
      </c>
      <c r="C832" s="39"/>
      <c r="D832" s="30"/>
      <c r="E832" s="30"/>
      <c r="F832" s="59"/>
      <c r="G832" s="59"/>
      <c r="H832" s="60"/>
      <c r="I832" s="68"/>
      <c r="J832" s="25"/>
      <c r="L832" s="126" t="str">
        <f>IF(F832="","",INDEX(Rotas!H:H,MATCH(F832,Rotas!M:M,0),1))</f>
        <v/>
      </c>
    </row>
    <row r="833" spans="2:12" ht="20.100000000000001" customHeight="1" x14ac:dyDescent="0.2">
      <c r="B833" s="57">
        <v>828</v>
      </c>
      <c r="C833" s="39"/>
      <c r="D833" s="30"/>
      <c r="E833" s="30"/>
      <c r="F833" s="59"/>
      <c r="G833" s="59"/>
      <c r="H833" s="60"/>
      <c r="I833" s="68"/>
      <c r="J833" s="25"/>
      <c r="L833" s="126" t="str">
        <f>IF(F833="","",INDEX(Rotas!H:H,MATCH(F833,Rotas!M:M,0),1))</f>
        <v/>
      </c>
    </row>
    <row r="834" spans="2:12" ht="20.100000000000001" customHeight="1" x14ac:dyDescent="0.2">
      <c r="B834" s="57">
        <v>829</v>
      </c>
      <c r="C834" s="39"/>
      <c r="D834" s="30"/>
      <c r="E834" s="30"/>
      <c r="F834" s="59"/>
      <c r="G834" s="59"/>
      <c r="H834" s="60"/>
      <c r="I834" s="68"/>
      <c r="J834" s="25"/>
      <c r="L834" s="126" t="str">
        <f>IF(F834="","",INDEX(Rotas!H:H,MATCH(F834,Rotas!M:M,0),1))</f>
        <v/>
      </c>
    </row>
    <row r="835" spans="2:12" ht="20.100000000000001" customHeight="1" x14ac:dyDescent="0.2">
      <c r="B835" s="57">
        <v>830</v>
      </c>
      <c r="C835" s="39"/>
      <c r="D835" s="30"/>
      <c r="E835" s="30"/>
      <c r="F835" s="59"/>
      <c r="G835" s="59"/>
      <c r="H835" s="60"/>
      <c r="I835" s="68"/>
      <c r="J835" s="25"/>
      <c r="L835" s="126" t="str">
        <f>IF(F835="","",INDEX(Rotas!H:H,MATCH(F835,Rotas!M:M,0),1))</f>
        <v/>
      </c>
    </row>
    <row r="836" spans="2:12" ht="20.100000000000001" customHeight="1" x14ac:dyDescent="0.2">
      <c r="B836" s="57">
        <v>831</v>
      </c>
      <c r="C836" s="39"/>
      <c r="D836" s="30"/>
      <c r="E836" s="30"/>
      <c r="F836" s="59"/>
      <c r="G836" s="59"/>
      <c r="H836" s="60"/>
      <c r="I836" s="68"/>
      <c r="J836" s="25"/>
      <c r="L836" s="126" t="str">
        <f>IF(F836="","",INDEX(Rotas!H:H,MATCH(F836,Rotas!M:M,0),1))</f>
        <v/>
      </c>
    </row>
    <row r="837" spans="2:12" ht="20.100000000000001" customHeight="1" x14ac:dyDescent="0.2">
      <c r="B837" s="57">
        <v>832</v>
      </c>
      <c r="C837" s="39"/>
      <c r="D837" s="30"/>
      <c r="E837" s="30"/>
      <c r="F837" s="59"/>
      <c r="G837" s="59"/>
      <c r="H837" s="60"/>
      <c r="I837" s="68"/>
      <c r="J837" s="25"/>
      <c r="L837" s="126" t="str">
        <f>IF(F837="","",INDEX(Rotas!H:H,MATCH(F837,Rotas!M:M,0),1))</f>
        <v/>
      </c>
    </row>
    <row r="838" spans="2:12" ht="20.100000000000001" customHeight="1" x14ac:dyDescent="0.2">
      <c r="B838" s="57">
        <v>833</v>
      </c>
      <c r="C838" s="39"/>
      <c r="D838" s="30"/>
      <c r="E838" s="30"/>
      <c r="F838" s="59"/>
      <c r="G838" s="59"/>
      <c r="H838" s="60"/>
      <c r="I838" s="68"/>
      <c r="J838" s="25"/>
      <c r="L838" s="126" t="str">
        <f>IF(F838="","",INDEX(Rotas!H:H,MATCH(F838,Rotas!M:M,0),1))</f>
        <v/>
      </c>
    </row>
    <row r="839" spans="2:12" ht="20.100000000000001" customHeight="1" x14ac:dyDescent="0.2">
      <c r="B839" s="57">
        <v>834</v>
      </c>
      <c r="C839" s="39"/>
      <c r="D839" s="30"/>
      <c r="E839" s="30"/>
      <c r="F839" s="59"/>
      <c r="G839" s="59"/>
      <c r="H839" s="60"/>
      <c r="I839" s="68"/>
      <c r="J839" s="25"/>
      <c r="L839" s="126" t="str">
        <f>IF(F839="","",INDEX(Rotas!H:H,MATCH(F839,Rotas!M:M,0),1))</f>
        <v/>
      </c>
    </row>
    <row r="840" spans="2:12" ht="20.100000000000001" customHeight="1" x14ac:dyDescent="0.2">
      <c r="B840" s="57">
        <v>835</v>
      </c>
      <c r="C840" s="39"/>
      <c r="D840" s="30"/>
      <c r="E840" s="30"/>
      <c r="F840" s="59"/>
      <c r="G840" s="59"/>
      <c r="H840" s="60"/>
      <c r="I840" s="68"/>
      <c r="J840" s="25"/>
      <c r="L840" s="126" t="str">
        <f>IF(F840="","",INDEX(Rotas!H:H,MATCH(F840,Rotas!M:M,0),1))</f>
        <v/>
      </c>
    </row>
    <row r="841" spans="2:12" ht="20.100000000000001" customHeight="1" x14ac:dyDescent="0.2">
      <c r="B841" s="57">
        <v>836</v>
      </c>
      <c r="C841" s="39"/>
      <c r="D841" s="30"/>
      <c r="E841" s="30"/>
      <c r="F841" s="59"/>
      <c r="G841" s="59"/>
      <c r="H841" s="60"/>
      <c r="I841" s="68"/>
      <c r="J841" s="25"/>
      <c r="L841" s="126" t="str">
        <f>IF(F841="","",INDEX(Rotas!H:H,MATCH(F841,Rotas!M:M,0),1))</f>
        <v/>
      </c>
    </row>
    <row r="842" spans="2:12" ht="20.100000000000001" customHeight="1" x14ac:dyDescent="0.2">
      <c r="B842" s="57">
        <v>837</v>
      </c>
      <c r="C842" s="39"/>
      <c r="D842" s="30"/>
      <c r="E842" s="30"/>
      <c r="F842" s="59"/>
      <c r="G842" s="59"/>
      <c r="H842" s="60"/>
      <c r="I842" s="68"/>
      <c r="J842" s="25"/>
      <c r="L842" s="126" t="str">
        <f>IF(F842="","",INDEX(Rotas!H:H,MATCH(F842,Rotas!M:M,0),1))</f>
        <v/>
      </c>
    </row>
    <row r="843" spans="2:12" ht="20.100000000000001" customHeight="1" x14ac:dyDescent="0.2">
      <c r="B843" s="57">
        <v>838</v>
      </c>
      <c r="C843" s="39"/>
      <c r="D843" s="30"/>
      <c r="E843" s="30"/>
      <c r="F843" s="59"/>
      <c r="G843" s="59"/>
      <c r="H843" s="60"/>
      <c r="I843" s="68"/>
      <c r="J843" s="25"/>
      <c r="L843" s="126" t="str">
        <f>IF(F843="","",INDEX(Rotas!H:H,MATCH(F843,Rotas!M:M,0),1))</f>
        <v/>
      </c>
    </row>
    <row r="844" spans="2:12" ht="20.100000000000001" customHeight="1" x14ac:dyDescent="0.2">
      <c r="B844" s="57">
        <v>839</v>
      </c>
      <c r="C844" s="39"/>
      <c r="D844" s="30"/>
      <c r="E844" s="30"/>
      <c r="F844" s="59"/>
      <c r="G844" s="59"/>
      <c r="H844" s="60"/>
      <c r="I844" s="68"/>
      <c r="J844" s="25"/>
      <c r="L844" s="126" t="str">
        <f>IF(F844="","",INDEX(Rotas!H:H,MATCH(F844,Rotas!M:M,0),1))</f>
        <v/>
      </c>
    </row>
    <row r="845" spans="2:12" ht="20.100000000000001" customHeight="1" x14ac:dyDescent="0.2">
      <c r="B845" s="57">
        <v>840</v>
      </c>
      <c r="C845" s="39"/>
      <c r="D845" s="30"/>
      <c r="E845" s="30"/>
      <c r="F845" s="59"/>
      <c r="G845" s="59"/>
      <c r="H845" s="60"/>
      <c r="I845" s="68"/>
      <c r="J845" s="25"/>
      <c r="L845" s="126" t="str">
        <f>IF(F845="","",INDEX(Rotas!H:H,MATCH(F845,Rotas!M:M,0),1))</f>
        <v/>
      </c>
    </row>
    <row r="846" spans="2:12" ht="20.100000000000001" customHeight="1" x14ac:dyDescent="0.2">
      <c r="B846" s="57">
        <v>841</v>
      </c>
      <c r="C846" s="39"/>
      <c r="D846" s="30"/>
      <c r="E846" s="30"/>
      <c r="F846" s="59"/>
      <c r="G846" s="59"/>
      <c r="H846" s="60"/>
      <c r="I846" s="68"/>
      <c r="J846" s="25"/>
      <c r="L846" s="126" t="str">
        <f>IF(F846="","",INDEX(Rotas!H:H,MATCH(F846,Rotas!M:M,0),1))</f>
        <v/>
      </c>
    </row>
    <row r="847" spans="2:12" ht="20.100000000000001" customHeight="1" x14ac:dyDescent="0.2">
      <c r="B847" s="57">
        <v>842</v>
      </c>
      <c r="C847" s="39"/>
      <c r="D847" s="30"/>
      <c r="E847" s="30"/>
      <c r="F847" s="59"/>
      <c r="G847" s="59"/>
      <c r="H847" s="60"/>
      <c r="I847" s="68"/>
      <c r="J847" s="25"/>
      <c r="L847" s="126" t="str">
        <f>IF(F847="","",INDEX(Rotas!H:H,MATCH(F847,Rotas!M:M,0),1))</f>
        <v/>
      </c>
    </row>
    <row r="848" spans="2:12" ht="20.100000000000001" customHeight="1" x14ac:dyDescent="0.2">
      <c r="B848" s="57">
        <v>843</v>
      </c>
      <c r="C848" s="39"/>
      <c r="D848" s="30"/>
      <c r="E848" s="30"/>
      <c r="F848" s="59"/>
      <c r="G848" s="59"/>
      <c r="H848" s="60"/>
      <c r="I848" s="68"/>
      <c r="J848" s="25"/>
      <c r="L848" s="126" t="str">
        <f>IF(F848="","",INDEX(Rotas!H:H,MATCH(F848,Rotas!M:M,0),1))</f>
        <v/>
      </c>
    </row>
    <row r="849" spans="2:12" ht="20.100000000000001" customHeight="1" x14ac:dyDescent="0.2">
      <c r="B849" s="57">
        <v>844</v>
      </c>
      <c r="C849" s="39"/>
      <c r="D849" s="30"/>
      <c r="E849" s="30"/>
      <c r="F849" s="59"/>
      <c r="G849" s="59"/>
      <c r="H849" s="60"/>
      <c r="I849" s="68"/>
      <c r="J849" s="25"/>
      <c r="L849" s="126" t="str">
        <f>IF(F849="","",INDEX(Rotas!H:H,MATCH(F849,Rotas!M:M,0),1))</f>
        <v/>
      </c>
    </row>
    <row r="850" spans="2:12" ht="20.100000000000001" customHeight="1" x14ac:dyDescent="0.2">
      <c r="B850" s="57">
        <v>845</v>
      </c>
      <c r="C850" s="39"/>
      <c r="D850" s="30"/>
      <c r="E850" s="30"/>
      <c r="F850" s="59"/>
      <c r="G850" s="59"/>
      <c r="H850" s="60"/>
      <c r="I850" s="68"/>
      <c r="J850" s="25"/>
      <c r="L850" s="126" t="str">
        <f>IF(F850="","",INDEX(Rotas!H:H,MATCH(F850,Rotas!M:M,0),1))</f>
        <v/>
      </c>
    </row>
    <row r="851" spans="2:12" ht="20.100000000000001" customHeight="1" x14ac:dyDescent="0.2">
      <c r="B851" s="57">
        <v>846</v>
      </c>
      <c r="C851" s="39"/>
      <c r="D851" s="30"/>
      <c r="E851" s="30"/>
      <c r="F851" s="59"/>
      <c r="G851" s="59"/>
      <c r="H851" s="60"/>
      <c r="I851" s="68"/>
      <c r="J851" s="25"/>
      <c r="L851" s="126" t="str">
        <f>IF(F851="","",INDEX(Rotas!H:H,MATCH(F851,Rotas!M:M,0),1))</f>
        <v/>
      </c>
    </row>
    <row r="852" spans="2:12" ht="20.100000000000001" customHeight="1" x14ac:dyDescent="0.2">
      <c r="B852" s="57">
        <v>847</v>
      </c>
      <c r="C852" s="39"/>
      <c r="D852" s="30"/>
      <c r="E852" s="30"/>
      <c r="F852" s="59"/>
      <c r="G852" s="59"/>
      <c r="H852" s="60"/>
      <c r="I852" s="68"/>
      <c r="J852" s="25"/>
      <c r="L852" s="126" t="str">
        <f>IF(F852="","",INDEX(Rotas!H:H,MATCH(F852,Rotas!M:M,0),1))</f>
        <v/>
      </c>
    </row>
    <row r="853" spans="2:12" ht="20.100000000000001" customHeight="1" x14ac:dyDescent="0.2">
      <c r="B853" s="57">
        <v>848</v>
      </c>
      <c r="C853" s="39"/>
      <c r="D853" s="30"/>
      <c r="E853" s="30"/>
      <c r="F853" s="59"/>
      <c r="G853" s="59"/>
      <c r="H853" s="60"/>
      <c r="I853" s="68"/>
      <c r="J853" s="25"/>
      <c r="L853" s="126" t="str">
        <f>IF(F853="","",INDEX(Rotas!H:H,MATCH(F853,Rotas!M:M,0),1))</f>
        <v/>
      </c>
    </row>
    <row r="854" spans="2:12" ht="20.100000000000001" customHeight="1" x14ac:dyDescent="0.2">
      <c r="B854" s="57">
        <v>849</v>
      </c>
      <c r="C854" s="39"/>
      <c r="D854" s="30"/>
      <c r="E854" s="30"/>
      <c r="F854" s="59"/>
      <c r="G854" s="59"/>
      <c r="H854" s="60"/>
      <c r="I854" s="68"/>
      <c r="J854" s="25"/>
      <c r="L854" s="126" t="str">
        <f>IF(F854="","",INDEX(Rotas!H:H,MATCH(F854,Rotas!M:M,0),1))</f>
        <v/>
      </c>
    </row>
    <row r="855" spans="2:12" ht="20.100000000000001" customHeight="1" x14ac:dyDescent="0.2">
      <c r="B855" s="57">
        <v>850</v>
      </c>
      <c r="C855" s="39"/>
      <c r="D855" s="30"/>
      <c r="E855" s="30"/>
      <c r="F855" s="59"/>
      <c r="G855" s="59"/>
      <c r="H855" s="60"/>
      <c r="I855" s="68"/>
      <c r="J855" s="25"/>
      <c r="L855" s="126" t="str">
        <f>IF(F855="","",INDEX(Rotas!H:H,MATCH(F855,Rotas!M:M,0),1))</f>
        <v/>
      </c>
    </row>
    <row r="856" spans="2:12" ht="20.100000000000001" customHeight="1" x14ac:dyDescent="0.2">
      <c r="B856" s="57">
        <v>851</v>
      </c>
      <c r="C856" s="39"/>
      <c r="D856" s="30"/>
      <c r="E856" s="30"/>
      <c r="F856" s="59"/>
      <c r="G856" s="59"/>
      <c r="H856" s="60"/>
      <c r="I856" s="68"/>
      <c r="J856" s="25"/>
      <c r="L856" s="126" t="str">
        <f>IF(F856="","",INDEX(Rotas!H:H,MATCH(F856,Rotas!M:M,0),1))</f>
        <v/>
      </c>
    </row>
    <row r="857" spans="2:12" ht="20.100000000000001" customHeight="1" x14ac:dyDescent="0.2">
      <c r="B857" s="57">
        <v>852</v>
      </c>
      <c r="C857" s="39"/>
      <c r="D857" s="30"/>
      <c r="E857" s="30"/>
      <c r="F857" s="59"/>
      <c r="G857" s="59"/>
      <c r="H857" s="60"/>
      <c r="I857" s="68"/>
      <c r="J857" s="25"/>
      <c r="L857" s="126" t="str">
        <f>IF(F857="","",INDEX(Rotas!H:H,MATCH(F857,Rotas!M:M,0),1))</f>
        <v/>
      </c>
    </row>
    <row r="858" spans="2:12" ht="20.100000000000001" customHeight="1" x14ac:dyDescent="0.2">
      <c r="B858" s="57">
        <v>853</v>
      </c>
      <c r="C858" s="39"/>
      <c r="D858" s="30"/>
      <c r="E858" s="30"/>
      <c r="F858" s="59"/>
      <c r="G858" s="59"/>
      <c r="H858" s="60"/>
      <c r="I858" s="68"/>
      <c r="J858" s="25"/>
      <c r="L858" s="126" t="str">
        <f>IF(F858="","",INDEX(Rotas!H:H,MATCH(F858,Rotas!M:M,0),1))</f>
        <v/>
      </c>
    </row>
    <row r="859" spans="2:12" ht="20.100000000000001" customHeight="1" x14ac:dyDescent="0.2">
      <c r="B859" s="57">
        <v>854</v>
      </c>
      <c r="C859" s="39"/>
      <c r="D859" s="30"/>
      <c r="E859" s="30"/>
      <c r="F859" s="59"/>
      <c r="G859" s="59"/>
      <c r="H859" s="60"/>
      <c r="I859" s="68"/>
      <c r="J859" s="25"/>
      <c r="L859" s="126" t="str">
        <f>IF(F859="","",INDEX(Rotas!H:H,MATCH(F859,Rotas!M:M,0),1))</f>
        <v/>
      </c>
    </row>
    <row r="860" spans="2:12" ht="20.100000000000001" customHeight="1" x14ac:dyDescent="0.2">
      <c r="B860" s="57">
        <v>855</v>
      </c>
      <c r="C860" s="39"/>
      <c r="D860" s="30"/>
      <c r="E860" s="30"/>
      <c r="F860" s="59"/>
      <c r="G860" s="59"/>
      <c r="H860" s="60"/>
      <c r="I860" s="68"/>
      <c r="J860" s="25"/>
      <c r="L860" s="126" t="str">
        <f>IF(F860="","",INDEX(Rotas!H:H,MATCH(F860,Rotas!M:M,0),1))</f>
        <v/>
      </c>
    </row>
    <row r="861" spans="2:12" ht="20.100000000000001" customHeight="1" x14ac:dyDescent="0.2">
      <c r="B861" s="57">
        <v>856</v>
      </c>
      <c r="C861" s="39"/>
      <c r="D861" s="30"/>
      <c r="E861" s="30"/>
      <c r="F861" s="59"/>
      <c r="G861" s="59"/>
      <c r="H861" s="60"/>
      <c r="I861" s="68"/>
      <c r="J861" s="25"/>
      <c r="L861" s="126" t="str">
        <f>IF(F861="","",INDEX(Rotas!H:H,MATCH(F861,Rotas!M:M,0),1))</f>
        <v/>
      </c>
    </row>
    <row r="862" spans="2:12" ht="20.100000000000001" customHeight="1" x14ac:dyDescent="0.2">
      <c r="B862" s="57">
        <v>857</v>
      </c>
      <c r="C862" s="39"/>
      <c r="D862" s="30"/>
      <c r="E862" s="30"/>
      <c r="F862" s="59"/>
      <c r="G862" s="59"/>
      <c r="H862" s="60"/>
      <c r="I862" s="68"/>
      <c r="J862" s="25"/>
      <c r="L862" s="126" t="str">
        <f>IF(F862="","",INDEX(Rotas!H:H,MATCH(F862,Rotas!M:M,0),1))</f>
        <v/>
      </c>
    </row>
    <row r="863" spans="2:12" ht="20.100000000000001" customHeight="1" x14ac:dyDescent="0.2">
      <c r="B863" s="57">
        <v>858</v>
      </c>
      <c r="C863" s="39"/>
      <c r="D863" s="30"/>
      <c r="E863" s="30"/>
      <c r="F863" s="59"/>
      <c r="G863" s="59"/>
      <c r="H863" s="60"/>
      <c r="I863" s="68"/>
      <c r="J863" s="25"/>
      <c r="L863" s="126" t="str">
        <f>IF(F863="","",INDEX(Rotas!H:H,MATCH(F863,Rotas!M:M,0),1))</f>
        <v/>
      </c>
    </row>
    <row r="864" spans="2:12" ht="20.100000000000001" customHeight="1" x14ac:dyDescent="0.2">
      <c r="B864" s="57">
        <v>859</v>
      </c>
      <c r="C864" s="39"/>
      <c r="D864" s="30"/>
      <c r="E864" s="30"/>
      <c r="F864" s="59"/>
      <c r="G864" s="59"/>
      <c r="H864" s="60"/>
      <c r="I864" s="68"/>
      <c r="J864" s="25"/>
      <c r="L864" s="126" t="str">
        <f>IF(F864="","",INDEX(Rotas!H:H,MATCH(F864,Rotas!M:M,0),1))</f>
        <v/>
      </c>
    </row>
    <row r="865" spans="2:12" ht="20.100000000000001" customHeight="1" x14ac:dyDescent="0.2">
      <c r="B865" s="57">
        <v>860</v>
      </c>
      <c r="C865" s="39"/>
      <c r="D865" s="30"/>
      <c r="E865" s="30"/>
      <c r="F865" s="59"/>
      <c r="G865" s="59"/>
      <c r="H865" s="60"/>
      <c r="I865" s="68"/>
      <c r="J865" s="25"/>
      <c r="L865" s="126" t="str">
        <f>IF(F865="","",INDEX(Rotas!H:H,MATCH(F865,Rotas!M:M,0),1))</f>
        <v/>
      </c>
    </row>
    <row r="866" spans="2:12" ht="20.100000000000001" customHeight="1" x14ac:dyDescent="0.2">
      <c r="B866" s="57">
        <v>861</v>
      </c>
      <c r="C866" s="39"/>
      <c r="D866" s="30"/>
      <c r="E866" s="30"/>
      <c r="F866" s="59"/>
      <c r="G866" s="59"/>
      <c r="H866" s="60"/>
      <c r="I866" s="68"/>
      <c r="J866" s="25"/>
      <c r="L866" s="126" t="str">
        <f>IF(F866="","",INDEX(Rotas!H:H,MATCH(F866,Rotas!M:M,0),1))</f>
        <v/>
      </c>
    </row>
    <row r="867" spans="2:12" ht="20.100000000000001" customHeight="1" x14ac:dyDescent="0.2">
      <c r="B867" s="57">
        <v>862</v>
      </c>
      <c r="C867" s="39"/>
      <c r="D867" s="30"/>
      <c r="E867" s="30"/>
      <c r="F867" s="59"/>
      <c r="G867" s="59"/>
      <c r="H867" s="60"/>
      <c r="I867" s="68"/>
      <c r="J867" s="25"/>
      <c r="L867" s="126" t="str">
        <f>IF(F867="","",INDEX(Rotas!H:H,MATCH(F867,Rotas!M:M,0),1))</f>
        <v/>
      </c>
    </row>
    <row r="868" spans="2:12" ht="20.100000000000001" customHeight="1" x14ac:dyDescent="0.2">
      <c r="B868" s="57">
        <v>863</v>
      </c>
      <c r="C868" s="39"/>
      <c r="D868" s="30"/>
      <c r="E868" s="30"/>
      <c r="F868" s="59"/>
      <c r="G868" s="59"/>
      <c r="H868" s="60"/>
      <c r="I868" s="68"/>
      <c r="J868" s="25"/>
      <c r="L868" s="126" t="str">
        <f>IF(F868="","",INDEX(Rotas!H:H,MATCH(F868,Rotas!M:M,0),1))</f>
        <v/>
      </c>
    </row>
    <row r="869" spans="2:12" ht="20.100000000000001" customHeight="1" x14ac:dyDescent="0.2">
      <c r="B869" s="57">
        <v>864</v>
      </c>
      <c r="C869" s="39"/>
      <c r="D869" s="30"/>
      <c r="E869" s="30"/>
      <c r="F869" s="59"/>
      <c r="G869" s="59"/>
      <c r="H869" s="60"/>
      <c r="I869" s="68"/>
      <c r="J869" s="25"/>
      <c r="L869" s="126" t="str">
        <f>IF(F869="","",INDEX(Rotas!H:H,MATCH(F869,Rotas!M:M,0),1))</f>
        <v/>
      </c>
    </row>
    <row r="870" spans="2:12" ht="20.100000000000001" customHeight="1" x14ac:dyDescent="0.2">
      <c r="B870" s="57">
        <v>865</v>
      </c>
      <c r="C870" s="39"/>
      <c r="D870" s="30"/>
      <c r="E870" s="30"/>
      <c r="F870" s="59"/>
      <c r="G870" s="59"/>
      <c r="H870" s="60"/>
      <c r="I870" s="68"/>
      <c r="J870" s="25"/>
      <c r="L870" s="126" t="str">
        <f>IF(F870="","",INDEX(Rotas!H:H,MATCH(F870,Rotas!M:M,0),1))</f>
        <v/>
      </c>
    </row>
    <row r="871" spans="2:12" ht="20.100000000000001" customHeight="1" x14ac:dyDescent="0.2">
      <c r="B871" s="57">
        <v>866</v>
      </c>
      <c r="C871" s="39"/>
      <c r="D871" s="30"/>
      <c r="E871" s="30"/>
      <c r="F871" s="59"/>
      <c r="G871" s="59"/>
      <c r="H871" s="60"/>
      <c r="I871" s="68"/>
      <c r="J871" s="25"/>
      <c r="L871" s="126" t="str">
        <f>IF(F871="","",INDEX(Rotas!H:H,MATCH(F871,Rotas!M:M,0),1))</f>
        <v/>
      </c>
    </row>
    <row r="872" spans="2:12" ht="20.100000000000001" customHeight="1" x14ac:dyDescent="0.2">
      <c r="B872" s="57">
        <v>867</v>
      </c>
      <c r="C872" s="39"/>
      <c r="D872" s="30"/>
      <c r="E872" s="30"/>
      <c r="F872" s="59"/>
      <c r="G872" s="59"/>
      <c r="H872" s="60"/>
      <c r="I872" s="68"/>
      <c r="J872" s="25"/>
      <c r="L872" s="126" t="str">
        <f>IF(F872="","",INDEX(Rotas!H:H,MATCH(F872,Rotas!M:M,0),1))</f>
        <v/>
      </c>
    </row>
    <row r="873" spans="2:12" ht="20.100000000000001" customHeight="1" x14ac:dyDescent="0.2">
      <c r="B873" s="57">
        <v>868</v>
      </c>
      <c r="C873" s="39"/>
      <c r="D873" s="30"/>
      <c r="E873" s="30"/>
      <c r="F873" s="59"/>
      <c r="G873" s="59"/>
      <c r="H873" s="60"/>
      <c r="I873" s="68"/>
      <c r="J873" s="25"/>
      <c r="L873" s="126" t="str">
        <f>IF(F873="","",INDEX(Rotas!H:H,MATCH(F873,Rotas!M:M,0),1))</f>
        <v/>
      </c>
    </row>
    <row r="874" spans="2:12" ht="20.100000000000001" customHeight="1" x14ac:dyDescent="0.2">
      <c r="B874" s="57">
        <v>869</v>
      </c>
      <c r="C874" s="39"/>
      <c r="D874" s="30"/>
      <c r="E874" s="30"/>
      <c r="F874" s="59"/>
      <c r="G874" s="59"/>
      <c r="H874" s="60"/>
      <c r="I874" s="68"/>
      <c r="J874" s="25"/>
      <c r="L874" s="126" t="str">
        <f>IF(F874="","",INDEX(Rotas!H:H,MATCH(F874,Rotas!M:M,0),1))</f>
        <v/>
      </c>
    </row>
    <row r="875" spans="2:12" ht="20.100000000000001" customHeight="1" x14ac:dyDescent="0.2">
      <c r="B875" s="57">
        <v>870</v>
      </c>
      <c r="C875" s="39"/>
      <c r="D875" s="30"/>
      <c r="E875" s="30"/>
      <c r="F875" s="59"/>
      <c r="G875" s="59"/>
      <c r="H875" s="60"/>
      <c r="I875" s="68"/>
      <c r="J875" s="25"/>
      <c r="L875" s="126" t="str">
        <f>IF(F875="","",INDEX(Rotas!H:H,MATCH(F875,Rotas!M:M,0),1))</f>
        <v/>
      </c>
    </row>
    <row r="876" spans="2:12" ht="20.100000000000001" customHeight="1" x14ac:dyDescent="0.2">
      <c r="B876" s="57">
        <v>871</v>
      </c>
      <c r="C876" s="39"/>
      <c r="D876" s="30"/>
      <c r="E876" s="30"/>
      <c r="F876" s="59"/>
      <c r="G876" s="59"/>
      <c r="H876" s="60"/>
      <c r="I876" s="68"/>
      <c r="J876" s="25"/>
      <c r="L876" s="126" t="str">
        <f>IF(F876="","",INDEX(Rotas!H:H,MATCH(F876,Rotas!M:M,0),1))</f>
        <v/>
      </c>
    </row>
    <row r="877" spans="2:12" ht="20.100000000000001" customHeight="1" x14ac:dyDescent="0.2">
      <c r="B877" s="57">
        <v>872</v>
      </c>
      <c r="C877" s="39"/>
      <c r="D877" s="30"/>
      <c r="E877" s="30"/>
      <c r="F877" s="59"/>
      <c r="G877" s="59"/>
      <c r="H877" s="60"/>
      <c r="I877" s="68"/>
      <c r="J877" s="25"/>
      <c r="L877" s="126" t="str">
        <f>IF(F877="","",INDEX(Rotas!H:H,MATCH(F877,Rotas!M:M,0),1))</f>
        <v/>
      </c>
    </row>
    <row r="878" spans="2:12" ht="20.100000000000001" customHeight="1" x14ac:dyDescent="0.2">
      <c r="B878" s="57">
        <v>873</v>
      </c>
      <c r="C878" s="39"/>
      <c r="D878" s="30"/>
      <c r="E878" s="30"/>
      <c r="F878" s="59"/>
      <c r="G878" s="59"/>
      <c r="H878" s="60"/>
      <c r="I878" s="68"/>
      <c r="J878" s="25"/>
      <c r="L878" s="126" t="str">
        <f>IF(F878="","",INDEX(Rotas!H:H,MATCH(F878,Rotas!M:M,0),1))</f>
        <v/>
      </c>
    </row>
    <row r="879" spans="2:12" ht="20.100000000000001" customHeight="1" x14ac:dyDescent="0.2">
      <c r="B879" s="57">
        <v>874</v>
      </c>
      <c r="C879" s="39"/>
      <c r="D879" s="30"/>
      <c r="E879" s="30"/>
      <c r="F879" s="59"/>
      <c r="G879" s="59"/>
      <c r="H879" s="60"/>
      <c r="I879" s="68"/>
      <c r="J879" s="25"/>
      <c r="L879" s="126" t="str">
        <f>IF(F879="","",INDEX(Rotas!H:H,MATCH(F879,Rotas!M:M,0),1))</f>
        <v/>
      </c>
    </row>
    <row r="880" spans="2:12" ht="20.100000000000001" customHeight="1" x14ac:dyDescent="0.2">
      <c r="B880" s="57">
        <v>875</v>
      </c>
      <c r="C880" s="39"/>
      <c r="D880" s="30"/>
      <c r="E880" s="30"/>
      <c r="F880" s="59"/>
      <c r="G880" s="59"/>
      <c r="H880" s="60"/>
      <c r="I880" s="68"/>
      <c r="J880" s="25"/>
      <c r="L880" s="126" t="str">
        <f>IF(F880="","",INDEX(Rotas!H:H,MATCH(F880,Rotas!M:M,0),1))</f>
        <v/>
      </c>
    </row>
    <row r="881" spans="2:12" ht="20.100000000000001" customHeight="1" x14ac:dyDescent="0.2">
      <c r="B881" s="57">
        <v>876</v>
      </c>
      <c r="C881" s="39"/>
      <c r="D881" s="30"/>
      <c r="E881" s="30"/>
      <c r="F881" s="59"/>
      <c r="G881" s="59"/>
      <c r="H881" s="60"/>
      <c r="I881" s="68"/>
      <c r="J881" s="25"/>
      <c r="L881" s="126" t="str">
        <f>IF(F881="","",INDEX(Rotas!H:H,MATCH(F881,Rotas!M:M,0),1))</f>
        <v/>
      </c>
    </row>
    <row r="882" spans="2:12" ht="20.100000000000001" customHeight="1" x14ac:dyDescent="0.2">
      <c r="B882" s="57">
        <v>877</v>
      </c>
      <c r="C882" s="39"/>
      <c r="D882" s="30"/>
      <c r="E882" s="30"/>
      <c r="F882" s="59"/>
      <c r="G882" s="59"/>
      <c r="H882" s="60"/>
      <c r="I882" s="68"/>
      <c r="J882" s="25"/>
      <c r="L882" s="126" t="str">
        <f>IF(F882="","",INDEX(Rotas!H:H,MATCH(F882,Rotas!M:M,0),1))</f>
        <v/>
      </c>
    </row>
    <row r="883" spans="2:12" ht="20.100000000000001" customHeight="1" x14ac:dyDescent="0.2">
      <c r="B883" s="57">
        <v>878</v>
      </c>
      <c r="C883" s="39"/>
      <c r="D883" s="30"/>
      <c r="E883" s="30"/>
      <c r="F883" s="59"/>
      <c r="G883" s="59"/>
      <c r="H883" s="60"/>
      <c r="I883" s="68"/>
      <c r="J883" s="25"/>
      <c r="L883" s="126" t="str">
        <f>IF(F883="","",INDEX(Rotas!H:H,MATCH(F883,Rotas!M:M,0),1))</f>
        <v/>
      </c>
    </row>
    <row r="884" spans="2:12" ht="20.100000000000001" customHeight="1" x14ac:dyDescent="0.2">
      <c r="B884" s="57">
        <v>879</v>
      </c>
      <c r="C884" s="39"/>
      <c r="D884" s="30"/>
      <c r="E884" s="30"/>
      <c r="F884" s="59"/>
      <c r="G884" s="59"/>
      <c r="H884" s="60"/>
      <c r="I884" s="68"/>
      <c r="J884" s="25"/>
      <c r="L884" s="126" t="str">
        <f>IF(F884="","",INDEX(Rotas!H:H,MATCH(F884,Rotas!M:M,0),1))</f>
        <v/>
      </c>
    </row>
    <row r="885" spans="2:12" ht="20.100000000000001" customHeight="1" x14ac:dyDescent="0.2">
      <c r="B885" s="57">
        <v>880</v>
      </c>
      <c r="C885" s="39"/>
      <c r="D885" s="30"/>
      <c r="E885" s="30"/>
      <c r="F885" s="59"/>
      <c r="G885" s="59"/>
      <c r="H885" s="60"/>
      <c r="I885" s="68"/>
      <c r="J885" s="25"/>
      <c r="L885" s="126" t="str">
        <f>IF(F885="","",INDEX(Rotas!H:H,MATCH(F885,Rotas!M:M,0),1))</f>
        <v/>
      </c>
    </row>
    <row r="886" spans="2:12" ht="20.100000000000001" customHeight="1" x14ac:dyDescent="0.2">
      <c r="B886" s="57">
        <v>881</v>
      </c>
      <c r="C886" s="39"/>
      <c r="D886" s="30"/>
      <c r="E886" s="30"/>
      <c r="F886" s="59"/>
      <c r="G886" s="59"/>
      <c r="H886" s="60"/>
      <c r="I886" s="68"/>
      <c r="J886" s="25"/>
      <c r="L886" s="126" t="str">
        <f>IF(F886="","",INDEX(Rotas!H:H,MATCH(F886,Rotas!M:M,0),1))</f>
        <v/>
      </c>
    </row>
    <row r="887" spans="2:12" ht="20.100000000000001" customHeight="1" x14ac:dyDescent="0.2">
      <c r="B887" s="57">
        <v>882</v>
      </c>
      <c r="C887" s="39"/>
      <c r="D887" s="30"/>
      <c r="E887" s="30"/>
      <c r="F887" s="59"/>
      <c r="G887" s="59"/>
      <c r="H887" s="60"/>
      <c r="I887" s="68"/>
      <c r="J887" s="25"/>
      <c r="L887" s="126" t="str">
        <f>IF(F887="","",INDEX(Rotas!H:H,MATCH(F887,Rotas!M:M,0),1))</f>
        <v/>
      </c>
    </row>
    <row r="888" spans="2:12" ht="20.100000000000001" customHeight="1" x14ac:dyDescent="0.2">
      <c r="B888" s="57">
        <v>883</v>
      </c>
      <c r="C888" s="39"/>
      <c r="D888" s="30"/>
      <c r="E888" s="30"/>
      <c r="F888" s="59"/>
      <c r="G888" s="59"/>
      <c r="H888" s="60"/>
      <c r="I888" s="68"/>
      <c r="J888" s="25"/>
      <c r="L888" s="126" t="str">
        <f>IF(F888="","",INDEX(Rotas!H:H,MATCH(F888,Rotas!M:M,0),1))</f>
        <v/>
      </c>
    </row>
    <row r="889" spans="2:12" ht="20.100000000000001" customHeight="1" x14ac:dyDescent="0.2">
      <c r="B889" s="57">
        <v>884</v>
      </c>
      <c r="C889" s="39"/>
      <c r="D889" s="30"/>
      <c r="E889" s="30"/>
      <c r="F889" s="59"/>
      <c r="G889" s="59"/>
      <c r="H889" s="60"/>
      <c r="I889" s="68"/>
      <c r="J889" s="25"/>
      <c r="L889" s="126" t="str">
        <f>IF(F889="","",INDEX(Rotas!H:H,MATCH(F889,Rotas!M:M,0),1))</f>
        <v/>
      </c>
    </row>
    <row r="890" spans="2:12" ht="20.100000000000001" customHeight="1" x14ac:dyDescent="0.2">
      <c r="B890" s="57">
        <v>885</v>
      </c>
      <c r="C890" s="39"/>
      <c r="D890" s="30"/>
      <c r="E890" s="30"/>
      <c r="F890" s="59"/>
      <c r="G890" s="59"/>
      <c r="H890" s="60"/>
      <c r="I890" s="68"/>
      <c r="J890" s="25"/>
      <c r="L890" s="126" t="str">
        <f>IF(F890="","",INDEX(Rotas!H:H,MATCH(F890,Rotas!M:M,0),1))</f>
        <v/>
      </c>
    </row>
    <row r="891" spans="2:12" ht="20.100000000000001" customHeight="1" x14ac:dyDescent="0.2">
      <c r="B891" s="57">
        <v>886</v>
      </c>
      <c r="C891" s="39"/>
      <c r="D891" s="30"/>
      <c r="E891" s="30"/>
      <c r="F891" s="59"/>
      <c r="G891" s="59"/>
      <c r="H891" s="60"/>
      <c r="I891" s="68"/>
      <c r="J891" s="25"/>
      <c r="L891" s="126" t="str">
        <f>IF(F891="","",INDEX(Rotas!H:H,MATCH(F891,Rotas!M:M,0),1))</f>
        <v/>
      </c>
    </row>
    <row r="892" spans="2:12" ht="20.100000000000001" customHeight="1" x14ac:dyDescent="0.2">
      <c r="B892" s="57">
        <v>887</v>
      </c>
      <c r="C892" s="39"/>
      <c r="D892" s="30"/>
      <c r="E892" s="30"/>
      <c r="F892" s="59"/>
      <c r="G892" s="59"/>
      <c r="H892" s="60"/>
      <c r="I892" s="68"/>
      <c r="J892" s="25"/>
      <c r="L892" s="126" t="str">
        <f>IF(F892="","",INDEX(Rotas!H:H,MATCH(F892,Rotas!M:M,0),1))</f>
        <v/>
      </c>
    </row>
    <row r="893" spans="2:12" ht="20.100000000000001" customHeight="1" x14ac:dyDescent="0.2">
      <c r="B893" s="57">
        <v>888</v>
      </c>
      <c r="C893" s="39"/>
      <c r="D893" s="30"/>
      <c r="E893" s="30"/>
      <c r="F893" s="59"/>
      <c r="G893" s="59"/>
      <c r="H893" s="60"/>
      <c r="I893" s="68"/>
      <c r="J893" s="25"/>
      <c r="L893" s="126" t="str">
        <f>IF(F893="","",INDEX(Rotas!H:H,MATCH(F893,Rotas!M:M,0),1))</f>
        <v/>
      </c>
    </row>
    <row r="894" spans="2:12" ht="20.100000000000001" customHeight="1" x14ac:dyDescent="0.2">
      <c r="B894" s="57">
        <v>889</v>
      </c>
      <c r="C894" s="39"/>
      <c r="D894" s="30"/>
      <c r="E894" s="30"/>
      <c r="F894" s="59"/>
      <c r="G894" s="59"/>
      <c r="H894" s="60"/>
      <c r="I894" s="68"/>
      <c r="J894" s="25"/>
      <c r="L894" s="126" t="str">
        <f>IF(F894="","",INDEX(Rotas!H:H,MATCH(F894,Rotas!M:M,0),1))</f>
        <v/>
      </c>
    </row>
    <row r="895" spans="2:12" ht="20.100000000000001" customHeight="1" x14ac:dyDescent="0.2">
      <c r="B895" s="57">
        <v>890</v>
      </c>
      <c r="C895" s="39"/>
      <c r="D895" s="30"/>
      <c r="E895" s="30"/>
      <c r="F895" s="59"/>
      <c r="G895" s="59"/>
      <c r="H895" s="60"/>
      <c r="I895" s="68"/>
      <c r="J895" s="25"/>
      <c r="L895" s="126" t="str">
        <f>IF(F895="","",INDEX(Rotas!H:H,MATCH(F895,Rotas!M:M,0),1))</f>
        <v/>
      </c>
    </row>
    <row r="896" spans="2:12" ht="20.100000000000001" customHeight="1" x14ac:dyDescent="0.2">
      <c r="B896" s="57">
        <v>891</v>
      </c>
      <c r="C896" s="39"/>
      <c r="D896" s="30"/>
      <c r="E896" s="30"/>
      <c r="F896" s="59"/>
      <c r="G896" s="59"/>
      <c r="H896" s="60"/>
      <c r="I896" s="68"/>
      <c r="J896" s="25"/>
      <c r="L896" s="126" t="str">
        <f>IF(F896="","",INDEX(Rotas!H:H,MATCH(F896,Rotas!M:M,0),1))</f>
        <v/>
      </c>
    </row>
    <row r="897" spans="2:12" ht="20.100000000000001" customHeight="1" x14ac:dyDescent="0.2">
      <c r="B897" s="57">
        <v>892</v>
      </c>
      <c r="C897" s="39"/>
      <c r="D897" s="30"/>
      <c r="E897" s="30"/>
      <c r="F897" s="59"/>
      <c r="G897" s="59"/>
      <c r="H897" s="60"/>
      <c r="I897" s="68"/>
      <c r="J897" s="25"/>
      <c r="L897" s="126" t="str">
        <f>IF(F897="","",INDEX(Rotas!H:H,MATCH(F897,Rotas!M:M,0),1))</f>
        <v/>
      </c>
    </row>
    <row r="898" spans="2:12" ht="20.100000000000001" customHeight="1" x14ac:dyDescent="0.2">
      <c r="B898" s="57">
        <v>893</v>
      </c>
      <c r="C898" s="39"/>
      <c r="D898" s="30"/>
      <c r="E898" s="30"/>
      <c r="F898" s="59"/>
      <c r="G898" s="59"/>
      <c r="H898" s="60"/>
      <c r="I898" s="68"/>
      <c r="J898" s="25"/>
      <c r="L898" s="126" t="str">
        <f>IF(F898="","",INDEX(Rotas!H:H,MATCH(F898,Rotas!M:M,0),1))</f>
        <v/>
      </c>
    </row>
    <row r="899" spans="2:12" ht="20.100000000000001" customHeight="1" x14ac:dyDescent="0.2">
      <c r="B899" s="57">
        <v>894</v>
      </c>
      <c r="C899" s="39"/>
      <c r="D899" s="30"/>
      <c r="E899" s="30"/>
      <c r="F899" s="59"/>
      <c r="G899" s="59"/>
      <c r="H899" s="60"/>
      <c r="I899" s="68"/>
      <c r="J899" s="25"/>
      <c r="L899" s="126" t="str">
        <f>IF(F899="","",INDEX(Rotas!H:H,MATCH(F899,Rotas!M:M,0),1))</f>
        <v/>
      </c>
    </row>
    <row r="900" spans="2:12" ht="20.100000000000001" customHeight="1" x14ac:dyDescent="0.2">
      <c r="B900" s="57">
        <v>895</v>
      </c>
      <c r="C900" s="39"/>
      <c r="D900" s="30"/>
      <c r="E900" s="30"/>
      <c r="F900" s="59"/>
      <c r="G900" s="59"/>
      <c r="H900" s="60"/>
      <c r="I900" s="68"/>
      <c r="J900" s="25"/>
      <c r="L900" s="126" t="str">
        <f>IF(F900="","",INDEX(Rotas!H:H,MATCH(F900,Rotas!M:M,0),1))</f>
        <v/>
      </c>
    </row>
    <row r="901" spans="2:12" ht="20.100000000000001" customHeight="1" x14ac:dyDescent="0.2">
      <c r="B901" s="57">
        <v>896</v>
      </c>
      <c r="C901" s="39"/>
      <c r="D901" s="30"/>
      <c r="E901" s="30"/>
      <c r="F901" s="59"/>
      <c r="G901" s="59"/>
      <c r="H901" s="60"/>
      <c r="I901" s="68"/>
      <c r="J901" s="25"/>
      <c r="L901" s="126" t="str">
        <f>IF(F901="","",INDEX(Rotas!H:H,MATCH(F901,Rotas!M:M,0),1))</f>
        <v/>
      </c>
    </row>
    <row r="902" spans="2:12" ht="20.100000000000001" customHeight="1" x14ac:dyDescent="0.2">
      <c r="B902" s="57">
        <v>897</v>
      </c>
      <c r="C902" s="39"/>
      <c r="D902" s="30"/>
      <c r="E902" s="30"/>
      <c r="F902" s="59"/>
      <c r="G902" s="59"/>
      <c r="H902" s="60"/>
      <c r="I902" s="68"/>
      <c r="J902" s="25"/>
      <c r="L902" s="126" t="str">
        <f>IF(F902="","",INDEX(Rotas!H:H,MATCH(F902,Rotas!M:M,0),1))</f>
        <v/>
      </c>
    </row>
    <row r="903" spans="2:12" ht="20.100000000000001" customHeight="1" x14ac:dyDescent="0.2">
      <c r="B903" s="57">
        <v>898</v>
      </c>
      <c r="C903" s="39"/>
      <c r="D903" s="30"/>
      <c r="E903" s="30"/>
      <c r="F903" s="59"/>
      <c r="G903" s="59"/>
      <c r="H903" s="60"/>
      <c r="I903" s="68"/>
      <c r="J903" s="25"/>
      <c r="L903" s="126" t="str">
        <f>IF(F903="","",INDEX(Rotas!H:H,MATCH(F903,Rotas!M:M,0),1))</f>
        <v/>
      </c>
    </row>
    <row r="904" spans="2:12" ht="20.100000000000001" customHeight="1" x14ac:dyDescent="0.2">
      <c r="B904" s="57">
        <v>899</v>
      </c>
      <c r="C904" s="39"/>
      <c r="D904" s="30"/>
      <c r="E904" s="30"/>
      <c r="F904" s="59"/>
      <c r="G904" s="59"/>
      <c r="H904" s="60"/>
      <c r="I904" s="68"/>
      <c r="J904" s="25"/>
      <c r="L904" s="126" t="str">
        <f>IF(F904="","",INDEX(Rotas!H:H,MATCH(F904,Rotas!M:M,0),1))</f>
        <v/>
      </c>
    </row>
    <row r="905" spans="2:12" ht="20.100000000000001" customHeight="1" x14ac:dyDescent="0.2">
      <c r="B905" s="57">
        <v>900</v>
      </c>
      <c r="C905" s="39"/>
      <c r="D905" s="30"/>
      <c r="E905" s="30"/>
      <c r="F905" s="59"/>
      <c r="G905" s="59"/>
      <c r="H905" s="60"/>
      <c r="I905" s="68"/>
      <c r="J905" s="25"/>
      <c r="L905" s="126" t="str">
        <f>IF(F905="","",INDEX(Rotas!H:H,MATCH(F905,Rotas!M:M,0),1))</f>
        <v/>
      </c>
    </row>
    <row r="906" spans="2:12" ht="20.100000000000001" customHeight="1" x14ac:dyDescent="0.2">
      <c r="B906" s="57">
        <v>901</v>
      </c>
      <c r="C906" s="39"/>
      <c r="D906" s="30"/>
      <c r="E906" s="30"/>
      <c r="F906" s="59"/>
      <c r="G906" s="59"/>
      <c r="H906" s="60"/>
      <c r="I906" s="68"/>
      <c r="J906" s="25"/>
      <c r="L906" s="126" t="str">
        <f>IF(F906="","",INDEX(Rotas!H:H,MATCH(F906,Rotas!M:M,0),1))</f>
        <v/>
      </c>
    </row>
    <row r="907" spans="2:12" ht="20.100000000000001" customHeight="1" x14ac:dyDescent="0.2">
      <c r="B907" s="57">
        <v>902</v>
      </c>
      <c r="C907" s="39"/>
      <c r="D907" s="30"/>
      <c r="E907" s="30"/>
      <c r="F907" s="59"/>
      <c r="G907" s="59"/>
      <c r="H907" s="60"/>
      <c r="I907" s="68"/>
      <c r="J907" s="25"/>
      <c r="L907" s="126" t="str">
        <f>IF(F907="","",INDEX(Rotas!H:H,MATCH(F907,Rotas!M:M,0),1))</f>
        <v/>
      </c>
    </row>
    <row r="908" spans="2:12" ht="20.100000000000001" customHeight="1" x14ac:dyDescent="0.2">
      <c r="B908" s="57">
        <v>903</v>
      </c>
      <c r="C908" s="39"/>
      <c r="D908" s="30"/>
      <c r="E908" s="30"/>
      <c r="F908" s="59"/>
      <c r="G908" s="59"/>
      <c r="H908" s="60"/>
      <c r="I908" s="68"/>
      <c r="J908" s="25"/>
      <c r="L908" s="126" t="str">
        <f>IF(F908="","",INDEX(Rotas!H:H,MATCH(F908,Rotas!M:M,0),1))</f>
        <v/>
      </c>
    </row>
    <row r="909" spans="2:12" ht="20.100000000000001" customHeight="1" x14ac:dyDescent="0.2">
      <c r="B909" s="57">
        <v>904</v>
      </c>
      <c r="C909" s="39"/>
      <c r="D909" s="30"/>
      <c r="E909" s="30"/>
      <c r="F909" s="59"/>
      <c r="G909" s="59"/>
      <c r="H909" s="60"/>
      <c r="I909" s="68"/>
      <c r="J909" s="25"/>
      <c r="L909" s="126" t="str">
        <f>IF(F909="","",INDEX(Rotas!H:H,MATCH(F909,Rotas!M:M,0),1))</f>
        <v/>
      </c>
    </row>
    <row r="910" spans="2:12" ht="20.100000000000001" customHeight="1" x14ac:dyDescent="0.2">
      <c r="B910" s="57">
        <v>905</v>
      </c>
      <c r="C910" s="39"/>
      <c r="D910" s="30"/>
      <c r="E910" s="30"/>
      <c r="F910" s="59"/>
      <c r="G910" s="59"/>
      <c r="H910" s="60"/>
      <c r="I910" s="68"/>
      <c r="J910" s="25"/>
      <c r="L910" s="126" t="str">
        <f>IF(F910="","",INDEX(Rotas!H:H,MATCH(F910,Rotas!M:M,0),1))</f>
        <v/>
      </c>
    </row>
    <row r="911" spans="2:12" ht="20.100000000000001" customHeight="1" x14ac:dyDescent="0.2">
      <c r="B911" s="57">
        <v>906</v>
      </c>
      <c r="C911" s="39"/>
      <c r="D911" s="30"/>
      <c r="E911" s="30"/>
      <c r="F911" s="59"/>
      <c r="G911" s="59"/>
      <c r="H911" s="60"/>
      <c r="I911" s="68"/>
      <c r="J911" s="25"/>
      <c r="L911" s="126" t="str">
        <f>IF(F911="","",INDEX(Rotas!H:H,MATCH(F911,Rotas!M:M,0),1))</f>
        <v/>
      </c>
    </row>
    <row r="912" spans="2:12" ht="20.100000000000001" customHeight="1" x14ac:dyDescent="0.2">
      <c r="B912" s="57">
        <v>907</v>
      </c>
      <c r="C912" s="39"/>
      <c r="D912" s="30"/>
      <c r="E912" s="30"/>
      <c r="F912" s="59"/>
      <c r="G912" s="59"/>
      <c r="H912" s="60"/>
      <c r="I912" s="68"/>
      <c r="J912" s="25"/>
      <c r="L912" s="126" t="str">
        <f>IF(F912="","",INDEX(Rotas!H:H,MATCH(F912,Rotas!M:M,0),1))</f>
        <v/>
      </c>
    </row>
    <row r="913" spans="2:12" ht="20.100000000000001" customHeight="1" x14ac:dyDescent="0.2">
      <c r="B913" s="57">
        <v>908</v>
      </c>
      <c r="C913" s="39"/>
      <c r="D913" s="30"/>
      <c r="E913" s="30"/>
      <c r="F913" s="59"/>
      <c r="G913" s="59"/>
      <c r="H913" s="60"/>
      <c r="I913" s="68"/>
      <c r="J913" s="25"/>
      <c r="L913" s="126" t="str">
        <f>IF(F913="","",INDEX(Rotas!H:H,MATCH(F913,Rotas!M:M,0),1))</f>
        <v/>
      </c>
    </row>
    <row r="914" spans="2:12" ht="20.100000000000001" customHeight="1" x14ac:dyDescent="0.2">
      <c r="B914" s="57">
        <v>909</v>
      </c>
      <c r="C914" s="39"/>
      <c r="D914" s="30"/>
      <c r="E914" s="30"/>
      <c r="F914" s="59"/>
      <c r="G914" s="59"/>
      <c r="H914" s="60"/>
      <c r="I914" s="68"/>
      <c r="J914" s="25"/>
      <c r="L914" s="126" t="str">
        <f>IF(F914="","",INDEX(Rotas!H:H,MATCH(F914,Rotas!M:M,0),1))</f>
        <v/>
      </c>
    </row>
    <row r="915" spans="2:12" ht="20.100000000000001" customHeight="1" x14ac:dyDescent="0.2">
      <c r="B915" s="57">
        <v>910</v>
      </c>
      <c r="C915" s="39"/>
      <c r="D915" s="30"/>
      <c r="E915" s="30"/>
      <c r="F915" s="59"/>
      <c r="G915" s="59"/>
      <c r="H915" s="60"/>
      <c r="I915" s="68"/>
      <c r="J915" s="25"/>
      <c r="L915" s="126" t="str">
        <f>IF(F915="","",INDEX(Rotas!H:H,MATCH(F915,Rotas!M:M,0),1))</f>
        <v/>
      </c>
    </row>
    <row r="916" spans="2:12" ht="20.100000000000001" customHeight="1" x14ac:dyDescent="0.2">
      <c r="B916" s="57">
        <v>911</v>
      </c>
      <c r="C916" s="39"/>
      <c r="D916" s="30"/>
      <c r="E916" s="30"/>
      <c r="F916" s="59"/>
      <c r="G916" s="59"/>
      <c r="H916" s="60"/>
      <c r="I916" s="68"/>
      <c r="J916" s="25"/>
      <c r="L916" s="126" t="str">
        <f>IF(F916="","",INDEX(Rotas!H:H,MATCH(F916,Rotas!M:M,0),1))</f>
        <v/>
      </c>
    </row>
    <row r="917" spans="2:12" ht="20.100000000000001" customHeight="1" x14ac:dyDescent="0.2">
      <c r="B917" s="57">
        <v>912</v>
      </c>
      <c r="C917" s="39"/>
      <c r="D917" s="30"/>
      <c r="E917" s="30"/>
      <c r="F917" s="59"/>
      <c r="G917" s="59"/>
      <c r="H917" s="60"/>
      <c r="I917" s="68"/>
      <c r="J917" s="25"/>
      <c r="L917" s="126" t="str">
        <f>IF(F917="","",INDEX(Rotas!H:H,MATCH(F917,Rotas!M:M,0),1))</f>
        <v/>
      </c>
    </row>
    <row r="918" spans="2:12" ht="20.100000000000001" customHeight="1" x14ac:dyDescent="0.2">
      <c r="B918" s="57">
        <v>913</v>
      </c>
      <c r="C918" s="39"/>
      <c r="D918" s="30"/>
      <c r="E918" s="30"/>
      <c r="F918" s="59"/>
      <c r="G918" s="59"/>
      <c r="H918" s="60"/>
      <c r="I918" s="68"/>
      <c r="J918" s="25"/>
      <c r="L918" s="126" t="str">
        <f>IF(F918="","",INDEX(Rotas!H:H,MATCH(F918,Rotas!M:M,0),1))</f>
        <v/>
      </c>
    </row>
    <row r="919" spans="2:12" ht="20.100000000000001" customHeight="1" x14ac:dyDescent="0.2">
      <c r="B919" s="57">
        <v>914</v>
      </c>
      <c r="C919" s="39"/>
      <c r="D919" s="30"/>
      <c r="E919" s="30"/>
      <c r="F919" s="59"/>
      <c r="G919" s="59"/>
      <c r="H919" s="60"/>
      <c r="I919" s="68"/>
      <c r="J919" s="25"/>
      <c r="L919" s="126" t="str">
        <f>IF(F919="","",INDEX(Rotas!H:H,MATCH(F919,Rotas!M:M,0),1))</f>
        <v/>
      </c>
    </row>
    <row r="920" spans="2:12" ht="20.100000000000001" customHeight="1" x14ac:dyDescent="0.2">
      <c r="B920" s="57">
        <v>915</v>
      </c>
      <c r="C920" s="39"/>
      <c r="D920" s="30"/>
      <c r="E920" s="30"/>
      <c r="F920" s="59"/>
      <c r="G920" s="59"/>
      <c r="H920" s="60"/>
      <c r="I920" s="68"/>
      <c r="J920" s="25"/>
      <c r="L920" s="126" t="str">
        <f>IF(F920="","",INDEX(Rotas!H:H,MATCH(F920,Rotas!M:M,0),1))</f>
        <v/>
      </c>
    </row>
    <row r="921" spans="2:12" ht="20.100000000000001" customHeight="1" x14ac:dyDescent="0.2">
      <c r="B921" s="57">
        <v>916</v>
      </c>
      <c r="C921" s="39"/>
      <c r="D921" s="30"/>
      <c r="E921" s="30"/>
      <c r="F921" s="59"/>
      <c r="G921" s="59"/>
      <c r="H921" s="60"/>
      <c r="I921" s="68"/>
      <c r="J921" s="25"/>
      <c r="L921" s="126" t="str">
        <f>IF(F921="","",INDEX(Rotas!H:H,MATCH(F921,Rotas!M:M,0),1))</f>
        <v/>
      </c>
    </row>
    <row r="922" spans="2:12" ht="20.100000000000001" customHeight="1" x14ac:dyDescent="0.2">
      <c r="B922" s="57">
        <v>917</v>
      </c>
      <c r="C922" s="39"/>
      <c r="D922" s="30"/>
      <c r="E922" s="30"/>
      <c r="F922" s="59"/>
      <c r="G922" s="59"/>
      <c r="H922" s="60"/>
      <c r="I922" s="68"/>
      <c r="J922" s="25"/>
      <c r="L922" s="126" t="str">
        <f>IF(F922="","",INDEX(Rotas!H:H,MATCH(F922,Rotas!M:M,0),1))</f>
        <v/>
      </c>
    </row>
    <row r="923" spans="2:12" ht="20.100000000000001" customHeight="1" x14ac:dyDescent="0.2">
      <c r="B923" s="57">
        <v>918</v>
      </c>
      <c r="C923" s="39"/>
      <c r="D923" s="30"/>
      <c r="E923" s="30"/>
      <c r="F923" s="59"/>
      <c r="G923" s="59"/>
      <c r="H923" s="60"/>
      <c r="I923" s="68"/>
      <c r="J923" s="25"/>
      <c r="L923" s="126" t="str">
        <f>IF(F923="","",INDEX(Rotas!H:H,MATCH(F923,Rotas!M:M,0),1))</f>
        <v/>
      </c>
    </row>
    <row r="924" spans="2:12" ht="20.100000000000001" customHeight="1" x14ac:dyDescent="0.2">
      <c r="B924" s="57">
        <v>919</v>
      </c>
      <c r="C924" s="39"/>
      <c r="D924" s="30"/>
      <c r="E924" s="30"/>
      <c r="F924" s="59"/>
      <c r="G924" s="59"/>
      <c r="H924" s="60"/>
      <c r="I924" s="68"/>
      <c r="J924" s="25"/>
      <c r="L924" s="126" t="str">
        <f>IF(F924="","",INDEX(Rotas!H:H,MATCH(F924,Rotas!M:M,0),1))</f>
        <v/>
      </c>
    </row>
    <row r="925" spans="2:12" ht="20.100000000000001" customHeight="1" x14ac:dyDescent="0.2">
      <c r="B925" s="57">
        <v>920</v>
      </c>
      <c r="C925" s="39"/>
      <c r="D925" s="30"/>
      <c r="E925" s="30"/>
      <c r="F925" s="59"/>
      <c r="G925" s="59"/>
      <c r="H925" s="60"/>
      <c r="I925" s="68"/>
      <c r="J925" s="25"/>
      <c r="L925" s="126" t="str">
        <f>IF(F925="","",INDEX(Rotas!H:H,MATCH(F925,Rotas!M:M,0),1))</f>
        <v/>
      </c>
    </row>
    <row r="926" spans="2:12" ht="20.100000000000001" customHeight="1" x14ac:dyDescent="0.2">
      <c r="B926" s="57">
        <v>921</v>
      </c>
      <c r="C926" s="39"/>
      <c r="D926" s="30"/>
      <c r="E926" s="30"/>
      <c r="F926" s="59"/>
      <c r="G926" s="59"/>
      <c r="H926" s="60"/>
      <c r="I926" s="68"/>
      <c r="J926" s="25"/>
      <c r="L926" s="126" t="str">
        <f>IF(F926="","",INDEX(Rotas!H:H,MATCH(F926,Rotas!M:M,0),1))</f>
        <v/>
      </c>
    </row>
    <row r="927" spans="2:12" ht="20.100000000000001" customHeight="1" x14ac:dyDescent="0.2">
      <c r="B927" s="57">
        <v>922</v>
      </c>
      <c r="C927" s="39"/>
      <c r="D927" s="30"/>
      <c r="E927" s="30"/>
      <c r="F927" s="59"/>
      <c r="G927" s="59"/>
      <c r="H927" s="60"/>
      <c r="I927" s="68"/>
      <c r="J927" s="25"/>
      <c r="L927" s="126" t="str">
        <f>IF(F927="","",INDEX(Rotas!H:H,MATCH(F927,Rotas!M:M,0),1))</f>
        <v/>
      </c>
    </row>
    <row r="928" spans="2:12" ht="20.100000000000001" customHeight="1" x14ac:dyDescent="0.2">
      <c r="B928" s="57">
        <v>923</v>
      </c>
      <c r="C928" s="39"/>
      <c r="D928" s="30"/>
      <c r="E928" s="30"/>
      <c r="F928" s="59"/>
      <c r="G928" s="59"/>
      <c r="H928" s="60"/>
      <c r="I928" s="68"/>
      <c r="J928" s="25"/>
      <c r="L928" s="126" t="str">
        <f>IF(F928="","",INDEX(Rotas!H:H,MATCH(F928,Rotas!M:M,0),1))</f>
        <v/>
      </c>
    </row>
    <row r="929" spans="2:12" ht="20.100000000000001" customHeight="1" x14ac:dyDescent="0.2">
      <c r="B929" s="57">
        <v>924</v>
      </c>
      <c r="C929" s="39"/>
      <c r="D929" s="30"/>
      <c r="E929" s="30"/>
      <c r="F929" s="59"/>
      <c r="G929" s="59"/>
      <c r="H929" s="60"/>
      <c r="I929" s="68"/>
      <c r="J929" s="25"/>
      <c r="L929" s="126" t="str">
        <f>IF(F929="","",INDEX(Rotas!H:H,MATCH(F929,Rotas!M:M,0),1))</f>
        <v/>
      </c>
    </row>
    <row r="930" spans="2:12" ht="20.100000000000001" customHeight="1" x14ac:dyDescent="0.2">
      <c r="B930" s="57">
        <v>925</v>
      </c>
      <c r="C930" s="39"/>
      <c r="D930" s="30"/>
      <c r="E930" s="30"/>
      <c r="F930" s="59"/>
      <c r="G930" s="59"/>
      <c r="H930" s="60"/>
      <c r="I930" s="68"/>
      <c r="J930" s="25"/>
      <c r="L930" s="126" t="str">
        <f>IF(F930="","",INDEX(Rotas!H:H,MATCH(F930,Rotas!M:M,0),1))</f>
        <v/>
      </c>
    </row>
    <row r="931" spans="2:12" ht="20.100000000000001" customHeight="1" x14ac:dyDescent="0.2">
      <c r="B931" s="57">
        <v>926</v>
      </c>
      <c r="C931" s="39"/>
      <c r="D931" s="30"/>
      <c r="E931" s="30"/>
      <c r="F931" s="59"/>
      <c r="G931" s="59"/>
      <c r="H931" s="60"/>
      <c r="I931" s="68"/>
      <c r="J931" s="25"/>
      <c r="L931" s="126" t="str">
        <f>IF(F931="","",INDEX(Rotas!H:H,MATCH(F931,Rotas!M:M,0),1))</f>
        <v/>
      </c>
    </row>
    <row r="932" spans="2:12" ht="20.100000000000001" customHeight="1" x14ac:dyDescent="0.2">
      <c r="B932" s="57">
        <v>927</v>
      </c>
      <c r="C932" s="39"/>
      <c r="D932" s="30"/>
      <c r="E932" s="30"/>
      <c r="F932" s="59"/>
      <c r="G932" s="59"/>
      <c r="H932" s="60"/>
      <c r="I932" s="68"/>
      <c r="J932" s="25"/>
      <c r="L932" s="126" t="str">
        <f>IF(F932="","",INDEX(Rotas!H:H,MATCH(F932,Rotas!M:M,0),1))</f>
        <v/>
      </c>
    </row>
    <row r="933" spans="2:12" ht="20.100000000000001" customHeight="1" x14ac:dyDescent="0.2">
      <c r="B933" s="57">
        <v>928</v>
      </c>
      <c r="C933" s="39"/>
      <c r="D933" s="30"/>
      <c r="E933" s="30"/>
      <c r="F933" s="59"/>
      <c r="G933" s="59"/>
      <c r="H933" s="60"/>
      <c r="I933" s="68"/>
      <c r="J933" s="25"/>
      <c r="L933" s="126" t="str">
        <f>IF(F933="","",INDEX(Rotas!H:H,MATCH(F933,Rotas!M:M,0),1))</f>
        <v/>
      </c>
    </row>
    <row r="934" spans="2:12" ht="20.100000000000001" customHeight="1" x14ac:dyDescent="0.2">
      <c r="B934" s="57">
        <v>929</v>
      </c>
      <c r="C934" s="39"/>
      <c r="D934" s="30"/>
      <c r="E934" s="30"/>
      <c r="F934" s="59"/>
      <c r="G934" s="59"/>
      <c r="H934" s="60"/>
      <c r="I934" s="68"/>
      <c r="J934" s="25"/>
      <c r="L934" s="126" t="str">
        <f>IF(F934="","",INDEX(Rotas!H:H,MATCH(F934,Rotas!M:M,0),1))</f>
        <v/>
      </c>
    </row>
    <row r="935" spans="2:12" ht="20.100000000000001" customHeight="1" x14ac:dyDescent="0.2">
      <c r="B935" s="57">
        <v>930</v>
      </c>
      <c r="C935" s="39"/>
      <c r="D935" s="30"/>
      <c r="E935" s="30"/>
      <c r="F935" s="59"/>
      <c r="G935" s="59"/>
      <c r="H935" s="60"/>
      <c r="I935" s="68"/>
      <c r="J935" s="25"/>
      <c r="L935" s="126" t="str">
        <f>IF(F935="","",INDEX(Rotas!H:H,MATCH(F935,Rotas!M:M,0),1))</f>
        <v/>
      </c>
    </row>
    <row r="936" spans="2:12" ht="20.100000000000001" customHeight="1" x14ac:dyDescent="0.2">
      <c r="B936" s="57">
        <v>931</v>
      </c>
      <c r="C936" s="39"/>
      <c r="D936" s="30"/>
      <c r="E936" s="30"/>
      <c r="F936" s="59"/>
      <c r="G936" s="59"/>
      <c r="H936" s="60"/>
      <c r="I936" s="68"/>
      <c r="J936" s="25"/>
      <c r="L936" s="126" t="str">
        <f>IF(F936="","",INDEX(Rotas!H:H,MATCH(F936,Rotas!M:M,0),1))</f>
        <v/>
      </c>
    </row>
    <row r="937" spans="2:12" ht="20.100000000000001" customHeight="1" x14ac:dyDescent="0.2">
      <c r="B937" s="57">
        <v>932</v>
      </c>
      <c r="C937" s="39"/>
      <c r="D937" s="30"/>
      <c r="E937" s="30"/>
      <c r="F937" s="59"/>
      <c r="G937" s="59"/>
      <c r="H937" s="60"/>
      <c r="I937" s="68"/>
      <c r="J937" s="25"/>
      <c r="L937" s="126" t="str">
        <f>IF(F937="","",INDEX(Rotas!H:H,MATCH(F937,Rotas!M:M,0),1))</f>
        <v/>
      </c>
    </row>
    <row r="938" spans="2:12" ht="20.100000000000001" customHeight="1" x14ac:dyDescent="0.2">
      <c r="B938" s="57">
        <v>933</v>
      </c>
      <c r="C938" s="39"/>
      <c r="D938" s="30"/>
      <c r="E938" s="30"/>
      <c r="F938" s="59"/>
      <c r="G938" s="59"/>
      <c r="H938" s="60"/>
      <c r="I938" s="68"/>
      <c r="J938" s="25"/>
      <c r="L938" s="126" t="str">
        <f>IF(F938="","",INDEX(Rotas!H:H,MATCH(F938,Rotas!M:M,0),1))</f>
        <v/>
      </c>
    </row>
    <row r="939" spans="2:12" ht="20.100000000000001" customHeight="1" x14ac:dyDescent="0.2">
      <c r="B939" s="57">
        <v>934</v>
      </c>
      <c r="C939" s="39"/>
      <c r="D939" s="30"/>
      <c r="E939" s="30"/>
      <c r="F939" s="59"/>
      <c r="G939" s="59"/>
      <c r="H939" s="60"/>
      <c r="I939" s="68"/>
      <c r="J939" s="25"/>
      <c r="L939" s="126" t="str">
        <f>IF(F939="","",INDEX(Rotas!H:H,MATCH(F939,Rotas!M:M,0),1))</f>
        <v/>
      </c>
    </row>
    <row r="940" spans="2:12" ht="20.100000000000001" customHeight="1" x14ac:dyDescent="0.2">
      <c r="B940" s="57">
        <v>935</v>
      </c>
      <c r="C940" s="39"/>
      <c r="D940" s="30"/>
      <c r="E940" s="30"/>
      <c r="F940" s="59"/>
      <c r="G940" s="59"/>
      <c r="H940" s="60"/>
      <c r="I940" s="68"/>
      <c r="J940" s="25"/>
      <c r="L940" s="126" t="str">
        <f>IF(F940="","",INDEX(Rotas!H:H,MATCH(F940,Rotas!M:M,0),1))</f>
        <v/>
      </c>
    </row>
    <row r="941" spans="2:12" ht="20.100000000000001" customHeight="1" x14ac:dyDescent="0.2">
      <c r="B941" s="57">
        <v>936</v>
      </c>
      <c r="C941" s="39"/>
      <c r="D941" s="30"/>
      <c r="E941" s="30"/>
      <c r="F941" s="59"/>
      <c r="G941" s="59"/>
      <c r="H941" s="60"/>
      <c r="I941" s="68"/>
      <c r="J941" s="25"/>
      <c r="L941" s="126" t="str">
        <f>IF(F941="","",INDEX(Rotas!H:H,MATCH(F941,Rotas!M:M,0),1))</f>
        <v/>
      </c>
    </row>
    <row r="942" spans="2:12" ht="20.100000000000001" customHeight="1" x14ac:dyDescent="0.2">
      <c r="B942" s="57">
        <v>937</v>
      </c>
      <c r="C942" s="39"/>
      <c r="D942" s="30"/>
      <c r="E942" s="30"/>
      <c r="F942" s="59"/>
      <c r="G942" s="59"/>
      <c r="H942" s="60"/>
      <c r="I942" s="68"/>
      <c r="J942" s="25"/>
      <c r="L942" s="126" t="str">
        <f>IF(F942="","",INDEX(Rotas!H:H,MATCH(F942,Rotas!M:M,0),1))</f>
        <v/>
      </c>
    </row>
    <row r="943" spans="2:12" ht="20.100000000000001" customHeight="1" x14ac:dyDescent="0.2">
      <c r="B943" s="57">
        <v>938</v>
      </c>
      <c r="C943" s="39"/>
      <c r="D943" s="30"/>
      <c r="E943" s="30"/>
      <c r="F943" s="59"/>
      <c r="G943" s="59"/>
      <c r="H943" s="60"/>
      <c r="I943" s="68"/>
      <c r="J943" s="25"/>
      <c r="L943" s="126" t="str">
        <f>IF(F943="","",INDEX(Rotas!H:H,MATCH(F943,Rotas!M:M,0),1))</f>
        <v/>
      </c>
    </row>
    <row r="944" spans="2:12" ht="20.100000000000001" customHeight="1" x14ac:dyDescent="0.2">
      <c r="B944" s="57">
        <v>939</v>
      </c>
      <c r="C944" s="39"/>
      <c r="D944" s="30"/>
      <c r="E944" s="30"/>
      <c r="F944" s="59"/>
      <c r="G944" s="59"/>
      <c r="H944" s="60"/>
      <c r="I944" s="68"/>
      <c r="J944" s="25"/>
      <c r="L944" s="126" t="str">
        <f>IF(F944="","",INDEX(Rotas!H:H,MATCH(F944,Rotas!M:M,0),1))</f>
        <v/>
      </c>
    </row>
    <row r="945" spans="2:12" ht="20.100000000000001" customHeight="1" x14ac:dyDescent="0.2">
      <c r="B945" s="57">
        <v>940</v>
      </c>
      <c r="C945" s="39"/>
      <c r="D945" s="30"/>
      <c r="E945" s="30"/>
      <c r="F945" s="59"/>
      <c r="G945" s="59"/>
      <c r="H945" s="60"/>
      <c r="I945" s="68"/>
      <c r="J945" s="25"/>
      <c r="L945" s="126" t="str">
        <f>IF(F945="","",INDEX(Rotas!H:H,MATCH(F945,Rotas!M:M,0),1))</f>
        <v/>
      </c>
    </row>
    <row r="946" spans="2:12" ht="20.100000000000001" customHeight="1" x14ac:dyDescent="0.2">
      <c r="B946" s="57">
        <v>941</v>
      </c>
      <c r="C946" s="39"/>
      <c r="D946" s="30"/>
      <c r="E946" s="30"/>
      <c r="F946" s="59"/>
      <c r="G946" s="59"/>
      <c r="H946" s="60"/>
      <c r="I946" s="68"/>
      <c r="J946" s="25"/>
      <c r="L946" s="126" t="str">
        <f>IF(F946="","",INDEX(Rotas!H:H,MATCH(F946,Rotas!M:M,0),1))</f>
        <v/>
      </c>
    </row>
    <row r="947" spans="2:12" ht="20.100000000000001" customHeight="1" x14ac:dyDescent="0.2">
      <c r="B947" s="57">
        <v>942</v>
      </c>
      <c r="C947" s="39"/>
      <c r="D947" s="30"/>
      <c r="E947" s="30"/>
      <c r="F947" s="59"/>
      <c r="G947" s="59"/>
      <c r="H947" s="60"/>
      <c r="I947" s="68"/>
      <c r="J947" s="25"/>
      <c r="L947" s="126" t="str">
        <f>IF(F947="","",INDEX(Rotas!H:H,MATCH(F947,Rotas!M:M,0),1))</f>
        <v/>
      </c>
    </row>
    <row r="948" spans="2:12" ht="20.100000000000001" customHeight="1" x14ac:dyDescent="0.2">
      <c r="B948" s="57">
        <v>943</v>
      </c>
      <c r="C948" s="39"/>
      <c r="D948" s="30"/>
      <c r="E948" s="30"/>
      <c r="F948" s="59"/>
      <c r="G948" s="59"/>
      <c r="H948" s="60"/>
      <c r="I948" s="68"/>
      <c r="J948" s="25"/>
      <c r="L948" s="126" t="str">
        <f>IF(F948="","",INDEX(Rotas!H:H,MATCH(F948,Rotas!M:M,0),1))</f>
        <v/>
      </c>
    </row>
    <row r="949" spans="2:12" ht="20.100000000000001" customHeight="1" x14ac:dyDescent="0.2">
      <c r="B949" s="57">
        <v>944</v>
      </c>
      <c r="C949" s="39"/>
      <c r="D949" s="30"/>
      <c r="E949" s="30"/>
      <c r="F949" s="59"/>
      <c r="G949" s="59"/>
      <c r="H949" s="60"/>
      <c r="I949" s="68"/>
      <c r="J949" s="25"/>
      <c r="L949" s="126" t="str">
        <f>IF(F949="","",INDEX(Rotas!H:H,MATCH(F949,Rotas!M:M,0),1))</f>
        <v/>
      </c>
    </row>
    <row r="950" spans="2:12" ht="20.100000000000001" customHeight="1" x14ac:dyDescent="0.2">
      <c r="B950" s="57">
        <v>945</v>
      </c>
      <c r="C950" s="39"/>
      <c r="D950" s="30"/>
      <c r="E950" s="30"/>
      <c r="F950" s="59"/>
      <c r="G950" s="59"/>
      <c r="H950" s="60"/>
      <c r="I950" s="68"/>
      <c r="J950" s="25"/>
      <c r="L950" s="126" t="str">
        <f>IF(F950="","",INDEX(Rotas!H:H,MATCH(F950,Rotas!M:M,0),1))</f>
        <v/>
      </c>
    </row>
    <row r="951" spans="2:12" ht="20.100000000000001" customHeight="1" x14ac:dyDescent="0.2">
      <c r="B951" s="57">
        <v>946</v>
      </c>
      <c r="C951" s="39"/>
      <c r="D951" s="30"/>
      <c r="E951" s="30"/>
      <c r="F951" s="59"/>
      <c r="G951" s="59"/>
      <c r="H951" s="60"/>
      <c r="I951" s="68"/>
      <c r="J951" s="25"/>
      <c r="L951" s="126" t="str">
        <f>IF(F951="","",INDEX(Rotas!H:H,MATCH(F951,Rotas!M:M,0),1))</f>
        <v/>
      </c>
    </row>
    <row r="952" spans="2:12" ht="20.100000000000001" customHeight="1" x14ac:dyDescent="0.2">
      <c r="B952" s="57">
        <v>947</v>
      </c>
      <c r="C952" s="39"/>
      <c r="D952" s="30"/>
      <c r="E952" s="30"/>
      <c r="F952" s="59"/>
      <c r="G952" s="59"/>
      <c r="H952" s="60"/>
      <c r="I952" s="68"/>
      <c r="J952" s="25"/>
      <c r="L952" s="126" t="str">
        <f>IF(F952="","",INDEX(Rotas!H:H,MATCH(F952,Rotas!M:M,0),1))</f>
        <v/>
      </c>
    </row>
    <row r="953" spans="2:12" ht="20.100000000000001" customHeight="1" x14ac:dyDescent="0.2">
      <c r="B953" s="57">
        <v>948</v>
      </c>
      <c r="C953" s="39"/>
      <c r="D953" s="30"/>
      <c r="E953" s="30"/>
      <c r="F953" s="59"/>
      <c r="G953" s="59"/>
      <c r="H953" s="60"/>
      <c r="I953" s="68"/>
      <c r="J953" s="25"/>
      <c r="L953" s="126" t="str">
        <f>IF(F953="","",INDEX(Rotas!H:H,MATCH(F953,Rotas!M:M,0),1))</f>
        <v/>
      </c>
    </row>
    <row r="954" spans="2:12" ht="20.100000000000001" customHeight="1" x14ac:dyDescent="0.2">
      <c r="B954" s="57">
        <v>949</v>
      </c>
      <c r="C954" s="39"/>
      <c r="D954" s="30"/>
      <c r="E954" s="30"/>
      <c r="F954" s="59"/>
      <c r="G954" s="59"/>
      <c r="H954" s="60"/>
      <c r="I954" s="68"/>
      <c r="J954" s="25"/>
      <c r="L954" s="126" t="str">
        <f>IF(F954="","",INDEX(Rotas!H:H,MATCH(F954,Rotas!M:M,0),1))</f>
        <v/>
      </c>
    </row>
    <row r="955" spans="2:12" ht="20.100000000000001" customHeight="1" x14ac:dyDescent="0.2">
      <c r="B955" s="57">
        <v>950</v>
      </c>
      <c r="C955" s="39"/>
      <c r="D955" s="30"/>
      <c r="E955" s="30"/>
      <c r="F955" s="59"/>
      <c r="G955" s="59"/>
      <c r="H955" s="60"/>
      <c r="I955" s="68"/>
      <c r="J955" s="25"/>
      <c r="L955" s="126" t="str">
        <f>IF(F955="","",INDEX(Rotas!H:H,MATCH(F955,Rotas!M:M,0),1))</f>
        <v/>
      </c>
    </row>
    <row r="956" spans="2:12" ht="20.100000000000001" customHeight="1" x14ac:dyDescent="0.2">
      <c r="B956" s="57">
        <v>951</v>
      </c>
      <c r="C956" s="39"/>
      <c r="D956" s="30"/>
      <c r="E956" s="30"/>
      <c r="F956" s="59"/>
      <c r="G956" s="59"/>
      <c r="H956" s="60"/>
      <c r="I956" s="68"/>
      <c r="J956" s="25"/>
      <c r="L956" s="126" t="str">
        <f>IF(F956="","",INDEX(Rotas!H:H,MATCH(F956,Rotas!M:M,0),1))</f>
        <v/>
      </c>
    </row>
    <row r="957" spans="2:12" ht="20.100000000000001" customHeight="1" x14ac:dyDescent="0.2">
      <c r="B957" s="57">
        <v>952</v>
      </c>
      <c r="C957" s="39"/>
      <c r="D957" s="30"/>
      <c r="E957" s="30"/>
      <c r="F957" s="59"/>
      <c r="G957" s="59"/>
      <c r="H957" s="60"/>
      <c r="I957" s="68"/>
      <c r="J957" s="25"/>
      <c r="L957" s="126" t="str">
        <f>IF(F957="","",INDEX(Rotas!H:H,MATCH(F957,Rotas!M:M,0),1))</f>
        <v/>
      </c>
    </row>
    <row r="958" spans="2:12" ht="20.100000000000001" customHeight="1" x14ac:dyDescent="0.2">
      <c r="B958" s="57">
        <v>953</v>
      </c>
      <c r="C958" s="39"/>
      <c r="D958" s="30"/>
      <c r="E958" s="30"/>
      <c r="F958" s="59"/>
      <c r="G958" s="59"/>
      <c r="H958" s="60"/>
      <c r="I958" s="68"/>
      <c r="J958" s="25"/>
      <c r="L958" s="126" t="str">
        <f>IF(F958="","",INDEX(Rotas!H:H,MATCH(F958,Rotas!M:M,0),1))</f>
        <v/>
      </c>
    </row>
    <row r="959" spans="2:12" ht="20.100000000000001" customHeight="1" x14ac:dyDescent="0.2">
      <c r="B959" s="57">
        <v>954</v>
      </c>
      <c r="C959" s="39"/>
      <c r="D959" s="30"/>
      <c r="E959" s="30"/>
      <c r="F959" s="59"/>
      <c r="G959" s="59"/>
      <c r="H959" s="60"/>
      <c r="I959" s="68"/>
      <c r="J959" s="25"/>
      <c r="L959" s="126" t="str">
        <f>IF(F959="","",INDEX(Rotas!H:H,MATCH(F959,Rotas!M:M,0),1))</f>
        <v/>
      </c>
    </row>
    <row r="960" spans="2:12" ht="20.100000000000001" customHeight="1" x14ac:dyDescent="0.2">
      <c r="B960" s="57">
        <v>955</v>
      </c>
      <c r="C960" s="39"/>
      <c r="D960" s="30"/>
      <c r="E960" s="30"/>
      <c r="F960" s="59"/>
      <c r="G960" s="59"/>
      <c r="H960" s="60"/>
      <c r="I960" s="68"/>
      <c r="J960" s="25"/>
      <c r="L960" s="126" t="str">
        <f>IF(F960="","",INDEX(Rotas!H:H,MATCH(F960,Rotas!M:M,0),1))</f>
        <v/>
      </c>
    </row>
    <row r="961" spans="2:12" ht="20.100000000000001" customHeight="1" x14ac:dyDescent="0.2">
      <c r="B961" s="57">
        <v>956</v>
      </c>
      <c r="C961" s="39"/>
      <c r="D961" s="30"/>
      <c r="E961" s="30"/>
      <c r="F961" s="59"/>
      <c r="G961" s="59"/>
      <c r="H961" s="60"/>
      <c r="I961" s="68"/>
      <c r="J961" s="25"/>
      <c r="L961" s="126" t="str">
        <f>IF(F961="","",INDEX(Rotas!H:H,MATCH(F961,Rotas!M:M,0),1))</f>
        <v/>
      </c>
    </row>
    <row r="962" spans="2:12" ht="20.100000000000001" customHeight="1" x14ac:dyDescent="0.2">
      <c r="B962" s="57">
        <v>957</v>
      </c>
      <c r="C962" s="39"/>
      <c r="D962" s="30"/>
      <c r="E962" s="30"/>
      <c r="F962" s="59"/>
      <c r="G962" s="59"/>
      <c r="H962" s="60"/>
      <c r="I962" s="68"/>
      <c r="J962" s="25"/>
      <c r="L962" s="126" t="str">
        <f>IF(F962="","",INDEX(Rotas!H:H,MATCH(F962,Rotas!M:M,0),1))</f>
        <v/>
      </c>
    </row>
    <row r="963" spans="2:12" ht="20.100000000000001" customHeight="1" x14ac:dyDescent="0.2">
      <c r="B963" s="57">
        <v>958</v>
      </c>
      <c r="C963" s="39"/>
      <c r="D963" s="30"/>
      <c r="E963" s="30"/>
      <c r="F963" s="59"/>
      <c r="G963" s="59"/>
      <c r="H963" s="60"/>
      <c r="I963" s="68"/>
      <c r="J963" s="25"/>
      <c r="L963" s="126" t="str">
        <f>IF(F963="","",INDEX(Rotas!H:H,MATCH(F963,Rotas!M:M,0),1))</f>
        <v/>
      </c>
    </row>
    <row r="964" spans="2:12" ht="20.100000000000001" customHeight="1" x14ac:dyDescent="0.2">
      <c r="B964" s="57">
        <v>959</v>
      </c>
      <c r="C964" s="39"/>
      <c r="D964" s="30"/>
      <c r="E964" s="30"/>
      <c r="F964" s="59"/>
      <c r="G964" s="59"/>
      <c r="H964" s="60"/>
      <c r="I964" s="68"/>
      <c r="J964" s="25"/>
      <c r="L964" s="126" t="str">
        <f>IF(F964="","",INDEX(Rotas!H:H,MATCH(F964,Rotas!M:M,0),1))</f>
        <v/>
      </c>
    </row>
    <row r="965" spans="2:12" ht="20.100000000000001" customHeight="1" x14ac:dyDescent="0.2">
      <c r="B965" s="57">
        <v>960</v>
      </c>
      <c r="C965" s="39"/>
      <c r="D965" s="30"/>
      <c r="E965" s="30"/>
      <c r="F965" s="59"/>
      <c r="G965" s="59"/>
      <c r="H965" s="60"/>
      <c r="I965" s="68"/>
      <c r="J965" s="25"/>
      <c r="L965" s="126" t="str">
        <f>IF(F965="","",INDEX(Rotas!H:H,MATCH(F965,Rotas!M:M,0),1))</f>
        <v/>
      </c>
    </row>
    <row r="966" spans="2:12" ht="20.100000000000001" customHeight="1" x14ac:dyDescent="0.2">
      <c r="B966" s="57">
        <v>961</v>
      </c>
      <c r="C966" s="39"/>
      <c r="D966" s="30"/>
      <c r="E966" s="30"/>
      <c r="F966" s="59"/>
      <c r="G966" s="59"/>
      <c r="H966" s="60"/>
      <c r="I966" s="68"/>
      <c r="J966" s="25"/>
      <c r="L966" s="126" t="str">
        <f>IF(F966="","",INDEX(Rotas!H:H,MATCH(F966,Rotas!M:M,0),1))</f>
        <v/>
      </c>
    </row>
    <row r="967" spans="2:12" ht="20.100000000000001" customHeight="1" x14ac:dyDescent="0.2">
      <c r="B967" s="57">
        <v>962</v>
      </c>
      <c r="C967" s="39"/>
      <c r="D967" s="30"/>
      <c r="E967" s="30"/>
      <c r="F967" s="59"/>
      <c r="G967" s="59"/>
      <c r="H967" s="60"/>
      <c r="I967" s="68"/>
      <c r="J967" s="25"/>
      <c r="L967" s="126" t="str">
        <f>IF(F967="","",INDEX(Rotas!H:H,MATCH(F967,Rotas!M:M,0),1))</f>
        <v/>
      </c>
    </row>
    <row r="968" spans="2:12" ht="20.100000000000001" customHeight="1" x14ac:dyDescent="0.2">
      <c r="B968" s="57">
        <v>963</v>
      </c>
      <c r="C968" s="39"/>
      <c r="D968" s="30"/>
      <c r="E968" s="30"/>
      <c r="F968" s="59"/>
      <c r="G968" s="59"/>
      <c r="H968" s="60"/>
      <c r="I968" s="68"/>
      <c r="J968" s="25"/>
      <c r="L968" s="126" t="str">
        <f>IF(F968="","",INDEX(Rotas!H:H,MATCH(F968,Rotas!M:M,0),1))</f>
        <v/>
      </c>
    </row>
    <row r="969" spans="2:12" ht="20.100000000000001" customHeight="1" x14ac:dyDescent="0.2">
      <c r="B969" s="57">
        <v>964</v>
      </c>
      <c r="C969" s="39"/>
      <c r="D969" s="30"/>
      <c r="E969" s="30"/>
      <c r="F969" s="59"/>
      <c r="G969" s="59"/>
      <c r="H969" s="60"/>
      <c r="I969" s="68"/>
      <c r="J969" s="25"/>
      <c r="L969" s="126" t="str">
        <f>IF(F969="","",INDEX(Rotas!H:H,MATCH(F969,Rotas!M:M,0),1))</f>
        <v/>
      </c>
    </row>
    <row r="970" spans="2:12" ht="20.100000000000001" customHeight="1" x14ac:dyDescent="0.2">
      <c r="B970" s="57">
        <v>965</v>
      </c>
      <c r="C970" s="39"/>
      <c r="D970" s="30"/>
      <c r="E970" s="30"/>
      <c r="F970" s="59"/>
      <c r="G970" s="59"/>
      <c r="H970" s="60"/>
      <c r="I970" s="68"/>
      <c r="J970" s="25"/>
      <c r="L970" s="126" t="str">
        <f>IF(F970="","",INDEX(Rotas!H:H,MATCH(F970,Rotas!M:M,0),1))</f>
        <v/>
      </c>
    </row>
    <row r="971" spans="2:12" ht="20.100000000000001" customHeight="1" x14ac:dyDescent="0.2">
      <c r="B971" s="57">
        <v>966</v>
      </c>
      <c r="C971" s="39"/>
      <c r="D971" s="30"/>
      <c r="E971" s="30"/>
      <c r="F971" s="59"/>
      <c r="G971" s="59"/>
      <c r="H971" s="60"/>
      <c r="I971" s="68"/>
      <c r="J971" s="25"/>
      <c r="L971" s="126" t="str">
        <f>IF(F971="","",INDEX(Rotas!H:H,MATCH(F971,Rotas!M:M,0),1))</f>
        <v/>
      </c>
    </row>
    <row r="972" spans="2:12" ht="20.100000000000001" customHeight="1" x14ac:dyDescent="0.2">
      <c r="B972" s="57">
        <v>967</v>
      </c>
      <c r="C972" s="39"/>
      <c r="D972" s="30"/>
      <c r="E972" s="30"/>
      <c r="F972" s="59"/>
      <c r="G972" s="59"/>
      <c r="H972" s="60"/>
      <c r="I972" s="68"/>
      <c r="J972" s="25"/>
      <c r="L972" s="126" t="str">
        <f>IF(F972="","",INDEX(Rotas!H:H,MATCH(F972,Rotas!M:M,0),1))</f>
        <v/>
      </c>
    </row>
    <row r="973" spans="2:12" ht="20.100000000000001" customHeight="1" x14ac:dyDescent="0.2">
      <c r="B973" s="57">
        <v>968</v>
      </c>
      <c r="C973" s="39"/>
      <c r="D973" s="30"/>
      <c r="E973" s="30"/>
      <c r="F973" s="59"/>
      <c r="G973" s="59"/>
      <c r="H973" s="60"/>
      <c r="I973" s="68"/>
      <c r="J973" s="25"/>
      <c r="L973" s="126" t="str">
        <f>IF(F973="","",INDEX(Rotas!H:H,MATCH(F973,Rotas!M:M,0),1))</f>
        <v/>
      </c>
    </row>
    <row r="974" spans="2:12" ht="20.100000000000001" customHeight="1" x14ac:dyDescent="0.2">
      <c r="B974" s="57">
        <v>969</v>
      </c>
      <c r="C974" s="39"/>
      <c r="D974" s="30"/>
      <c r="E974" s="30"/>
      <c r="F974" s="59"/>
      <c r="G974" s="59"/>
      <c r="H974" s="60"/>
      <c r="I974" s="68"/>
      <c r="J974" s="25"/>
      <c r="L974" s="126" t="str">
        <f>IF(F974="","",INDEX(Rotas!H:H,MATCH(F974,Rotas!M:M,0),1))</f>
        <v/>
      </c>
    </row>
    <row r="975" spans="2:12" ht="20.100000000000001" customHeight="1" x14ac:dyDescent="0.2">
      <c r="B975" s="57">
        <v>970</v>
      </c>
      <c r="C975" s="39"/>
      <c r="D975" s="30"/>
      <c r="E975" s="30"/>
      <c r="F975" s="59"/>
      <c r="G975" s="59"/>
      <c r="H975" s="60"/>
      <c r="I975" s="68"/>
      <c r="J975" s="25"/>
      <c r="L975" s="126" t="str">
        <f>IF(F975="","",INDEX(Rotas!H:H,MATCH(F975,Rotas!M:M,0),1))</f>
        <v/>
      </c>
    </row>
    <row r="976" spans="2:12" ht="20.100000000000001" customHeight="1" x14ac:dyDescent="0.2">
      <c r="B976" s="57">
        <v>971</v>
      </c>
      <c r="C976" s="39"/>
      <c r="D976" s="30"/>
      <c r="E976" s="30"/>
      <c r="F976" s="59"/>
      <c r="G976" s="59"/>
      <c r="H976" s="60"/>
      <c r="I976" s="68"/>
      <c r="J976" s="25"/>
      <c r="L976" s="126" t="str">
        <f>IF(F976="","",INDEX(Rotas!H:H,MATCH(F976,Rotas!M:M,0),1))</f>
        <v/>
      </c>
    </row>
    <row r="977" spans="2:12" ht="20.100000000000001" customHeight="1" x14ac:dyDescent="0.2">
      <c r="B977" s="57">
        <v>972</v>
      </c>
      <c r="C977" s="39"/>
      <c r="D977" s="30"/>
      <c r="E977" s="30"/>
      <c r="F977" s="59"/>
      <c r="G977" s="59"/>
      <c r="H977" s="60"/>
      <c r="I977" s="68"/>
      <c r="J977" s="25"/>
      <c r="L977" s="126" t="str">
        <f>IF(F977="","",INDEX(Rotas!H:H,MATCH(F977,Rotas!M:M,0),1))</f>
        <v/>
      </c>
    </row>
    <row r="978" spans="2:12" ht="20.100000000000001" customHeight="1" x14ac:dyDescent="0.2">
      <c r="B978" s="57">
        <v>973</v>
      </c>
      <c r="C978" s="39"/>
      <c r="D978" s="30"/>
      <c r="E978" s="30"/>
      <c r="F978" s="59"/>
      <c r="G978" s="59"/>
      <c r="H978" s="60"/>
      <c r="I978" s="68"/>
      <c r="J978" s="25"/>
      <c r="L978" s="126" t="str">
        <f>IF(F978="","",INDEX(Rotas!H:H,MATCH(F978,Rotas!M:M,0),1))</f>
        <v/>
      </c>
    </row>
    <row r="979" spans="2:12" ht="20.100000000000001" customHeight="1" x14ac:dyDescent="0.2">
      <c r="B979" s="57">
        <v>974</v>
      </c>
      <c r="C979" s="39"/>
      <c r="D979" s="30"/>
      <c r="E979" s="30"/>
      <c r="F979" s="59"/>
      <c r="G979" s="59"/>
      <c r="H979" s="60"/>
      <c r="I979" s="68"/>
      <c r="J979" s="25"/>
      <c r="L979" s="126" t="str">
        <f>IF(F979="","",INDEX(Rotas!H:H,MATCH(F979,Rotas!M:M,0),1))</f>
        <v/>
      </c>
    </row>
    <row r="980" spans="2:12" ht="20.100000000000001" customHeight="1" x14ac:dyDescent="0.2">
      <c r="B980" s="57">
        <v>975</v>
      </c>
      <c r="C980" s="39"/>
      <c r="D980" s="30"/>
      <c r="E980" s="30"/>
      <c r="F980" s="59"/>
      <c r="G980" s="59"/>
      <c r="H980" s="60"/>
      <c r="I980" s="68"/>
      <c r="J980" s="25"/>
      <c r="L980" s="126" t="str">
        <f>IF(F980="","",INDEX(Rotas!H:H,MATCH(F980,Rotas!M:M,0),1))</f>
        <v/>
      </c>
    </row>
    <row r="981" spans="2:12" ht="20.100000000000001" customHeight="1" x14ac:dyDescent="0.2">
      <c r="B981" s="57">
        <v>976</v>
      </c>
      <c r="C981" s="39"/>
      <c r="D981" s="30"/>
      <c r="E981" s="30"/>
      <c r="F981" s="59"/>
      <c r="G981" s="59"/>
      <c r="H981" s="60"/>
      <c r="I981" s="68"/>
      <c r="J981" s="25"/>
      <c r="L981" s="126" t="str">
        <f>IF(F981="","",INDEX(Rotas!H:H,MATCH(F981,Rotas!M:M,0),1))</f>
        <v/>
      </c>
    </row>
    <row r="982" spans="2:12" ht="20.100000000000001" customHeight="1" x14ac:dyDescent="0.2">
      <c r="B982" s="57">
        <v>977</v>
      </c>
      <c r="C982" s="39"/>
      <c r="D982" s="30"/>
      <c r="E982" s="30"/>
      <c r="F982" s="59"/>
      <c r="G982" s="59"/>
      <c r="H982" s="60"/>
      <c r="I982" s="68"/>
      <c r="J982" s="25"/>
      <c r="L982" s="126" t="str">
        <f>IF(F982="","",INDEX(Rotas!H:H,MATCH(F982,Rotas!M:M,0),1))</f>
        <v/>
      </c>
    </row>
    <row r="983" spans="2:12" ht="20.100000000000001" customHeight="1" x14ac:dyDescent="0.2">
      <c r="B983" s="57">
        <v>978</v>
      </c>
      <c r="C983" s="39"/>
      <c r="D983" s="30"/>
      <c r="E983" s="30"/>
      <c r="F983" s="59"/>
      <c r="G983" s="59"/>
      <c r="H983" s="60"/>
      <c r="I983" s="68"/>
      <c r="J983" s="25"/>
      <c r="L983" s="126" t="str">
        <f>IF(F983="","",INDEX(Rotas!H:H,MATCH(F983,Rotas!M:M,0),1))</f>
        <v/>
      </c>
    </row>
    <row r="984" spans="2:12" ht="20.100000000000001" customHeight="1" x14ac:dyDescent="0.2">
      <c r="B984" s="57">
        <v>979</v>
      </c>
      <c r="C984" s="39"/>
      <c r="D984" s="30"/>
      <c r="E984" s="30"/>
      <c r="F984" s="59"/>
      <c r="G984" s="59"/>
      <c r="H984" s="60"/>
      <c r="I984" s="68"/>
      <c r="J984" s="25"/>
      <c r="L984" s="126" t="str">
        <f>IF(F984="","",INDEX(Rotas!H:H,MATCH(F984,Rotas!M:M,0),1))</f>
        <v/>
      </c>
    </row>
    <row r="985" spans="2:12" ht="20.100000000000001" customHeight="1" x14ac:dyDescent="0.2">
      <c r="B985" s="57">
        <v>980</v>
      </c>
      <c r="C985" s="39"/>
      <c r="D985" s="30"/>
      <c r="E985" s="30"/>
      <c r="F985" s="59"/>
      <c r="G985" s="59"/>
      <c r="H985" s="60"/>
      <c r="I985" s="68"/>
      <c r="J985" s="25"/>
      <c r="L985" s="126" t="str">
        <f>IF(F985="","",INDEX(Rotas!H:H,MATCH(F985,Rotas!M:M,0),1))</f>
        <v/>
      </c>
    </row>
    <row r="986" spans="2:12" ht="20.100000000000001" customHeight="1" x14ac:dyDescent="0.2">
      <c r="B986" s="57">
        <v>981</v>
      </c>
      <c r="C986" s="39"/>
      <c r="D986" s="30"/>
      <c r="E986" s="30"/>
      <c r="F986" s="59"/>
      <c r="G986" s="59"/>
      <c r="H986" s="60"/>
      <c r="I986" s="68"/>
      <c r="J986" s="25"/>
      <c r="L986" s="126" t="str">
        <f>IF(F986="","",INDEX(Rotas!H:H,MATCH(F986,Rotas!M:M,0),1))</f>
        <v/>
      </c>
    </row>
    <row r="987" spans="2:12" ht="20.100000000000001" customHeight="1" x14ac:dyDescent="0.2">
      <c r="B987" s="57">
        <v>982</v>
      </c>
      <c r="C987" s="39"/>
      <c r="D987" s="30"/>
      <c r="E987" s="30"/>
      <c r="F987" s="59"/>
      <c r="G987" s="59"/>
      <c r="H987" s="60"/>
      <c r="I987" s="68"/>
      <c r="J987" s="25"/>
      <c r="L987" s="126" t="str">
        <f>IF(F987="","",INDEX(Rotas!H:H,MATCH(F987,Rotas!M:M,0),1))</f>
        <v/>
      </c>
    </row>
    <row r="988" spans="2:12" ht="20.100000000000001" customHeight="1" x14ac:dyDescent="0.2">
      <c r="B988" s="57">
        <v>983</v>
      </c>
      <c r="C988" s="39"/>
      <c r="D988" s="30"/>
      <c r="E988" s="30"/>
      <c r="F988" s="59"/>
      <c r="G988" s="59"/>
      <c r="H988" s="60"/>
      <c r="I988" s="68"/>
      <c r="J988" s="25"/>
      <c r="L988" s="126" t="str">
        <f>IF(F988="","",INDEX(Rotas!H:H,MATCH(F988,Rotas!M:M,0),1))</f>
        <v/>
      </c>
    </row>
    <row r="989" spans="2:12" ht="20.100000000000001" customHeight="1" x14ac:dyDescent="0.2">
      <c r="B989" s="57">
        <v>984</v>
      </c>
      <c r="C989" s="39"/>
      <c r="D989" s="30"/>
      <c r="E989" s="30"/>
      <c r="F989" s="59"/>
      <c r="G989" s="59"/>
      <c r="H989" s="60"/>
      <c r="I989" s="68"/>
      <c r="J989" s="25"/>
      <c r="L989" s="126" t="str">
        <f>IF(F989="","",INDEX(Rotas!H:H,MATCH(F989,Rotas!M:M,0),1))</f>
        <v/>
      </c>
    </row>
    <row r="990" spans="2:12" ht="20.100000000000001" customHeight="1" x14ac:dyDescent="0.2">
      <c r="B990" s="57">
        <v>985</v>
      </c>
      <c r="C990" s="39"/>
      <c r="D990" s="30"/>
      <c r="E990" s="30"/>
      <c r="F990" s="59"/>
      <c r="G990" s="59"/>
      <c r="H990" s="60"/>
      <c r="I990" s="68"/>
      <c r="J990" s="25"/>
      <c r="L990" s="126" t="str">
        <f>IF(F990="","",INDEX(Rotas!H:H,MATCH(F990,Rotas!M:M,0),1))</f>
        <v/>
      </c>
    </row>
    <row r="991" spans="2:12" ht="20.100000000000001" customHeight="1" x14ac:dyDescent="0.2">
      <c r="B991" s="57">
        <v>986</v>
      </c>
      <c r="C991" s="39"/>
      <c r="D991" s="30"/>
      <c r="E991" s="30"/>
      <c r="F991" s="59"/>
      <c r="G991" s="59"/>
      <c r="H991" s="60"/>
      <c r="I991" s="68"/>
      <c r="J991" s="25"/>
      <c r="L991" s="126" t="str">
        <f>IF(F991="","",INDEX(Rotas!H:H,MATCH(F991,Rotas!M:M,0),1))</f>
        <v/>
      </c>
    </row>
    <row r="992" spans="2:12" ht="20.100000000000001" customHeight="1" x14ac:dyDescent="0.2">
      <c r="B992" s="57">
        <v>987</v>
      </c>
      <c r="C992" s="39"/>
      <c r="D992" s="30"/>
      <c r="E992" s="30"/>
      <c r="F992" s="59"/>
      <c r="G992" s="59"/>
      <c r="H992" s="60"/>
      <c r="I992" s="68"/>
      <c r="J992" s="25"/>
      <c r="L992" s="126" t="str">
        <f>IF(F992="","",INDEX(Rotas!H:H,MATCH(F992,Rotas!M:M,0),1))</f>
        <v/>
      </c>
    </row>
    <row r="993" spans="2:12" ht="20.100000000000001" customHeight="1" x14ac:dyDescent="0.2">
      <c r="B993" s="57">
        <v>988</v>
      </c>
      <c r="C993" s="39"/>
      <c r="D993" s="30"/>
      <c r="E993" s="30"/>
      <c r="F993" s="59"/>
      <c r="G993" s="59"/>
      <c r="H993" s="60"/>
      <c r="I993" s="68"/>
      <c r="J993" s="25"/>
      <c r="L993" s="126" t="str">
        <f>IF(F993="","",INDEX(Rotas!H:H,MATCH(F993,Rotas!M:M,0),1))</f>
        <v/>
      </c>
    </row>
    <row r="994" spans="2:12" ht="20.100000000000001" customHeight="1" x14ac:dyDescent="0.2">
      <c r="B994" s="57">
        <v>989</v>
      </c>
      <c r="C994" s="39"/>
      <c r="D994" s="30"/>
      <c r="E994" s="30"/>
      <c r="F994" s="59"/>
      <c r="G994" s="59"/>
      <c r="H994" s="60"/>
      <c r="I994" s="68"/>
      <c r="J994" s="25"/>
      <c r="L994" s="126" t="str">
        <f>IF(F994="","",INDEX(Rotas!H:H,MATCH(F994,Rotas!M:M,0),1))</f>
        <v/>
      </c>
    </row>
    <row r="995" spans="2:12" ht="20.100000000000001" customHeight="1" x14ac:dyDescent="0.2">
      <c r="B995" s="57">
        <v>990</v>
      </c>
      <c r="C995" s="39"/>
      <c r="D995" s="30"/>
      <c r="E995" s="30"/>
      <c r="F995" s="59"/>
      <c r="G995" s="59"/>
      <c r="H995" s="60"/>
      <c r="I995" s="68"/>
      <c r="J995" s="25"/>
      <c r="L995" s="126" t="str">
        <f>IF(F995="","",INDEX(Rotas!H:H,MATCH(F995,Rotas!M:M,0),1))</f>
        <v/>
      </c>
    </row>
    <row r="996" spans="2:12" ht="20.100000000000001" customHeight="1" x14ac:dyDescent="0.2">
      <c r="B996" s="57">
        <v>991</v>
      </c>
      <c r="C996" s="39"/>
      <c r="D996" s="30"/>
      <c r="E996" s="30"/>
      <c r="F996" s="59"/>
      <c r="G996" s="59"/>
      <c r="H996" s="60"/>
      <c r="I996" s="68"/>
      <c r="J996" s="25"/>
      <c r="L996" s="126" t="str">
        <f>IF(F996="","",INDEX(Rotas!H:H,MATCH(F996,Rotas!M:M,0),1))</f>
        <v/>
      </c>
    </row>
    <row r="997" spans="2:12" ht="20.100000000000001" customHeight="1" x14ac:dyDescent="0.2">
      <c r="B997" s="57">
        <v>992</v>
      </c>
      <c r="C997" s="39"/>
      <c r="D997" s="30"/>
      <c r="E997" s="30"/>
      <c r="F997" s="59"/>
      <c r="G997" s="59"/>
      <c r="H997" s="60"/>
      <c r="I997" s="68"/>
      <c r="J997" s="25"/>
      <c r="L997" s="126" t="str">
        <f>IF(F997="","",INDEX(Rotas!H:H,MATCH(F997,Rotas!M:M,0),1))</f>
        <v/>
      </c>
    </row>
    <row r="998" spans="2:12" ht="20.100000000000001" customHeight="1" x14ac:dyDescent="0.2">
      <c r="B998" s="57">
        <v>993</v>
      </c>
      <c r="C998" s="39"/>
      <c r="D998" s="30"/>
      <c r="E998" s="30"/>
      <c r="F998" s="59"/>
      <c r="G998" s="59"/>
      <c r="H998" s="60"/>
      <c r="I998" s="68"/>
      <c r="J998" s="25"/>
      <c r="L998" s="126" t="str">
        <f>IF(F998="","",INDEX(Rotas!H:H,MATCH(F998,Rotas!M:M,0),1))</f>
        <v/>
      </c>
    </row>
    <row r="999" spans="2:12" ht="20.100000000000001" customHeight="1" x14ac:dyDescent="0.2">
      <c r="B999" s="57">
        <v>994</v>
      </c>
      <c r="C999" s="39"/>
      <c r="D999" s="30"/>
      <c r="E999" s="30"/>
      <c r="F999" s="59"/>
      <c r="G999" s="59"/>
      <c r="H999" s="60"/>
      <c r="I999" s="68"/>
      <c r="J999" s="25"/>
      <c r="L999" s="126" t="str">
        <f>IF(F999="","",INDEX(Rotas!H:H,MATCH(F999,Rotas!M:M,0),1))</f>
        <v/>
      </c>
    </row>
    <row r="1000" spans="2:12" ht="20.100000000000001" customHeight="1" x14ac:dyDescent="0.2">
      <c r="B1000" s="57">
        <v>995</v>
      </c>
      <c r="C1000" s="39"/>
      <c r="D1000" s="30"/>
      <c r="E1000" s="30"/>
      <c r="F1000" s="59"/>
      <c r="G1000" s="59"/>
      <c r="H1000" s="60"/>
      <c r="I1000" s="68"/>
      <c r="J1000" s="25"/>
      <c r="L1000" s="126" t="str">
        <f>IF(F1000="","",INDEX(Rotas!H:H,MATCH(F1000,Rotas!M:M,0),1))</f>
        <v/>
      </c>
    </row>
    <row r="1001" spans="2:12" ht="20.100000000000001" customHeight="1" x14ac:dyDescent="0.2">
      <c r="B1001" s="57">
        <v>996</v>
      </c>
      <c r="C1001" s="39"/>
      <c r="D1001" s="30"/>
      <c r="E1001" s="30"/>
      <c r="F1001" s="59"/>
      <c r="G1001" s="59"/>
      <c r="H1001" s="60"/>
      <c r="I1001" s="68"/>
      <c r="J1001" s="25"/>
      <c r="L1001" s="126" t="str">
        <f>IF(F1001="","",INDEX(Rotas!H:H,MATCH(F1001,Rotas!M:M,0),1))</f>
        <v/>
      </c>
    </row>
    <row r="1002" spans="2:12" ht="20.100000000000001" customHeight="1" x14ac:dyDescent="0.2">
      <c r="B1002" s="57">
        <v>997</v>
      </c>
      <c r="C1002" s="39"/>
      <c r="D1002" s="30"/>
      <c r="E1002" s="30"/>
      <c r="F1002" s="59"/>
      <c r="G1002" s="59"/>
      <c r="H1002" s="60"/>
      <c r="I1002" s="68"/>
      <c r="J1002" s="25"/>
      <c r="L1002" s="126" t="str">
        <f>IF(F1002="","",INDEX(Rotas!H:H,MATCH(F1002,Rotas!M:M,0),1))</f>
        <v/>
      </c>
    </row>
    <row r="1003" spans="2:12" ht="20.100000000000001" customHeight="1" x14ac:dyDescent="0.2">
      <c r="B1003" s="57">
        <v>998</v>
      </c>
      <c r="C1003" s="39"/>
      <c r="D1003" s="30"/>
      <c r="E1003" s="30"/>
      <c r="F1003" s="59"/>
      <c r="G1003" s="59"/>
      <c r="H1003" s="60"/>
      <c r="I1003" s="68"/>
      <c r="J1003" s="25"/>
      <c r="L1003" s="126" t="str">
        <f>IF(F1003="","",INDEX(Rotas!H:H,MATCH(F1003,Rotas!M:M,0),1))</f>
        <v/>
      </c>
    </row>
    <row r="1004" spans="2:12" ht="20.100000000000001" customHeight="1" x14ac:dyDescent="0.2">
      <c r="B1004" s="57">
        <v>999</v>
      </c>
      <c r="C1004" s="39"/>
      <c r="D1004" s="30"/>
      <c r="E1004" s="30"/>
      <c r="F1004" s="59"/>
      <c r="G1004" s="59"/>
      <c r="H1004" s="60"/>
      <c r="I1004" s="68"/>
      <c r="J1004" s="25"/>
      <c r="L1004" s="126" t="str">
        <f>IF(F1004="","",INDEX(Rotas!H:H,MATCH(F1004,Rotas!M:M,0),1))</f>
        <v/>
      </c>
    </row>
    <row r="1005" spans="2:12" ht="20.100000000000001" customHeight="1" x14ac:dyDescent="0.2">
      <c r="B1005" s="57">
        <v>1000</v>
      </c>
      <c r="C1005" s="39"/>
      <c r="D1005" s="30"/>
      <c r="E1005" s="30"/>
      <c r="F1005" s="59"/>
      <c r="G1005" s="59"/>
      <c r="H1005" s="60"/>
      <c r="I1005" s="68"/>
      <c r="J1005" s="25"/>
      <c r="L1005" s="126" t="str">
        <f>IF(F1005="","",INDEX(Rotas!H:H,MATCH(F1005,Rotas!M:M,0),1))</f>
        <v/>
      </c>
    </row>
    <row r="1006" spans="2:12" ht="20.100000000000001" customHeight="1" x14ac:dyDescent="0.2">
      <c r="B1006" s="57">
        <v>1001</v>
      </c>
      <c r="C1006" s="39"/>
      <c r="D1006" s="30"/>
      <c r="E1006" s="30"/>
      <c r="F1006" s="59"/>
      <c r="G1006" s="59"/>
      <c r="H1006" s="60"/>
      <c r="I1006" s="68"/>
      <c r="J1006" s="25"/>
      <c r="L1006" s="126" t="str">
        <f>IF(F1006="","",INDEX(Rotas!H:H,MATCH(F1006,Rotas!M:M,0),1))</f>
        <v/>
      </c>
    </row>
    <row r="1007" spans="2:12" ht="20.100000000000001" customHeight="1" x14ac:dyDescent="0.2">
      <c r="B1007" s="57">
        <v>1002</v>
      </c>
      <c r="C1007" s="39"/>
      <c r="D1007" s="30"/>
      <c r="E1007" s="30"/>
      <c r="F1007" s="59"/>
      <c r="G1007" s="59"/>
      <c r="H1007" s="60"/>
      <c r="I1007" s="68"/>
      <c r="J1007" s="25"/>
      <c r="L1007" s="126" t="str">
        <f>IF(F1007="","",INDEX(Rotas!H:H,MATCH(F1007,Rotas!M:M,0),1))</f>
        <v/>
      </c>
    </row>
    <row r="1008" spans="2:12" ht="20.100000000000001" customHeight="1" x14ac:dyDescent="0.2">
      <c r="B1008" s="57">
        <v>1003</v>
      </c>
      <c r="C1008" s="39"/>
      <c r="D1008" s="30"/>
      <c r="E1008" s="30"/>
      <c r="F1008" s="59"/>
      <c r="G1008" s="59"/>
      <c r="H1008" s="60"/>
      <c r="I1008" s="68"/>
      <c r="J1008" s="25"/>
      <c r="L1008" s="126" t="str">
        <f>IF(F1008="","",INDEX(Rotas!H:H,MATCH(F1008,Rotas!M:M,0),1))</f>
        <v/>
      </c>
    </row>
    <row r="1009" spans="2:12" ht="20.100000000000001" customHeight="1" x14ac:dyDescent="0.2">
      <c r="B1009" s="57">
        <v>1004</v>
      </c>
      <c r="C1009" s="39"/>
      <c r="D1009" s="30"/>
      <c r="E1009" s="30"/>
      <c r="F1009" s="59"/>
      <c r="G1009" s="59"/>
      <c r="H1009" s="60"/>
      <c r="I1009" s="68"/>
      <c r="J1009" s="25"/>
      <c r="L1009" s="126" t="str">
        <f>IF(F1009="","",INDEX(Rotas!H:H,MATCH(F1009,Rotas!M:M,0),1))</f>
        <v/>
      </c>
    </row>
    <row r="1010" spans="2:12" ht="20.100000000000001" customHeight="1" x14ac:dyDescent="0.2">
      <c r="B1010" s="57">
        <v>1005</v>
      </c>
      <c r="C1010" s="39"/>
      <c r="D1010" s="30"/>
      <c r="E1010" s="30"/>
      <c r="F1010" s="59"/>
      <c r="G1010" s="59"/>
      <c r="H1010" s="60"/>
      <c r="I1010" s="68"/>
      <c r="J1010" s="25"/>
      <c r="L1010" s="126" t="str">
        <f>IF(F1010="","",INDEX(Rotas!H:H,MATCH(F1010,Rotas!M:M,0),1))</f>
        <v/>
      </c>
    </row>
    <row r="1011" spans="2:12" ht="20.100000000000001" customHeight="1" x14ac:dyDescent="0.2">
      <c r="B1011" s="57">
        <v>1006</v>
      </c>
      <c r="C1011" s="39"/>
      <c r="D1011" s="30"/>
      <c r="E1011" s="30"/>
      <c r="F1011" s="59"/>
      <c r="G1011" s="59"/>
      <c r="H1011" s="60"/>
      <c r="I1011" s="68"/>
      <c r="J1011" s="25"/>
      <c r="L1011" s="126" t="str">
        <f>IF(F1011="","",INDEX(Rotas!H:H,MATCH(F1011,Rotas!M:M,0),1))</f>
        <v/>
      </c>
    </row>
    <row r="1012" spans="2:12" ht="20.100000000000001" customHeight="1" x14ac:dyDescent="0.2">
      <c r="B1012" s="57">
        <v>1007</v>
      </c>
      <c r="C1012" s="39"/>
      <c r="D1012" s="30"/>
      <c r="E1012" s="30"/>
      <c r="F1012" s="59"/>
      <c r="G1012" s="59"/>
      <c r="H1012" s="60"/>
      <c r="I1012" s="68"/>
      <c r="J1012" s="25"/>
      <c r="L1012" s="126" t="str">
        <f>IF(F1012="","",INDEX(Rotas!H:H,MATCH(F1012,Rotas!M:M,0),1))</f>
        <v/>
      </c>
    </row>
    <row r="1013" spans="2:12" ht="20.100000000000001" customHeight="1" x14ac:dyDescent="0.2">
      <c r="B1013" s="57">
        <v>1008</v>
      </c>
      <c r="C1013" s="39"/>
      <c r="D1013" s="30"/>
      <c r="E1013" s="30"/>
      <c r="F1013" s="59"/>
      <c r="G1013" s="59"/>
      <c r="H1013" s="60"/>
      <c r="I1013" s="68"/>
      <c r="J1013" s="25"/>
      <c r="L1013" s="126" t="str">
        <f>IF(F1013="","",INDEX(Rotas!H:H,MATCH(F1013,Rotas!M:M,0),1))</f>
        <v/>
      </c>
    </row>
    <row r="1014" spans="2:12" ht="20.100000000000001" customHeight="1" x14ac:dyDescent="0.2">
      <c r="B1014" s="57">
        <v>1009</v>
      </c>
      <c r="C1014" s="39"/>
      <c r="D1014" s="30"/>
      <c r="E1014" s="30"/>
      <c r="F1014" s="59"/>
      <c r="G1014" s="59"/>
      <c r="H1014" s="60"/>
      <c r="I1014" s="68"/>
      <c r="J1014" s="25"/>
      <c r="L1014" s="126" t="str">
        <f>IF(F1014="","",INDEX(Rotas!H:H,MATCH(F1014,Rotas!M:M,0),1))</f>
        <v/>
      </c>
    </row>
    <row r="1015" spans="2:12" ht="20.100000000000001" customHeight="1" x14ac:dyDescent="0.2">
      <c r="B1015" s="57">
        <v>1010</v>
      </c>
      <c r="C1015" s="39"/>
      <c r="D1015" s="30"/>
      <c r="E1015" s="30"/>
      <c r="F1015" s="59"/>
      <c r="G1015" s="59"/>
      <c r="H1015" s="60"/>
      <c r="I1015" s="68"/>
      <c r="J1015" s="25"/>
      <c r="L1015" s="126" t="str">
        <f>IF(F1015="","",INDEX(Rotas!H:H,MATCH(F1015,Rotas!M:M,0),1))</f>
        <v/>
      </c>
    </row>
    <row r="1016" spans="2:12" ht="20.100000000000001" customHeight="1" x14ac:dyDescent="0.2">
      <c r="B1016" s="57">
        <v>1011</v>
      </c>
      <c r="C1016" s="39"/>
      <c r="D1016" s="30"/>
      <c r="E1016" s="30"/>
      <c r="F1016" s="59"/>
      <c r="G1016" s="59"/>
      <c r="H1016" s="60"/>
      <c r="I1016" s="68"/>
      <c r="J1016" s="25"/>
      <c r="L1016" s="126" t="str">
        <f>IF(F1016="","",INDEX(Rotas!H:H,MATCH(F1016,Rotas!M:M,0),1))</f>
        <v/>
      </c>
    </row>
    <row r="1017" spans="2:12" ht="20.100000000000001" customHeight="1" x14ac:dyDescent="0.2">
      <c r="B1017" s="57">
        <v>1012</v>
      </c>
      <c r="C1017" s="39"/>
      <c r="D1017" s="30"/>
      <c r="E1017" s="30"/>
      <c r="F1017" s="59"/>
      <c r="G1017" s="59"/>
      <c r="H1017" s="60"/>
      <c r="I1017" s="68"/>
      <c r="J1017" s="25"/>
      <c r="L1017" s="126" t="str">
        <f>IF(F1017="","",INDEX(Rotas!H:H,MATCH(F1017,Rotas!M:M,0),1))</f>
        <v/>
      </c>
    </row>
    <row r="1018" spans="2:12" ht="20.100000000000001" customHeight="1" x14ac:dyDescent="0.2">
      <c r="B1018" s="57">
        <v>1013</v>
      </c>
      <c r="C1018" s="39"/>
      <c r="D1018" s="30"/>
      <c r="E1018" s="30"/>
      <c r="F1018" s="59"/>
      <c r="G1018" s="59"/>
      <c r="H1018" s="60"/>
      <c r="I1018" s="68"/>
      <c r="J1018" s="25"/>
      <c r="L1018" s="126" t="str">
        <f>IF(F1018="","",INDEX(Rotas!H:H,MATCH(F1018,Rotas!M:M,0),1))</f>
        <v/>
      </c>
    </row>
    <row r="1019" spans="2:12" ht="20.100000000000001" customHeight="1" x14ac:dyDescent="0.2">
      <c r="B1019" s="57">
        <v>1014</v>
      </c>
      <c r="C1019" s="39"/>
      <c r="D1019" s="30"/>
      <c r="E1019" s="30"/>
      <c r="F1019" s="59"/>
      <c r="G1019" s="59"/>
      <c r="H1019" s="60"/>
      <c r="I1019" s="68"/>
      <c r="J1019" s="25"/>
      <c r="L1019" s="126" t="str">
        <f>IF(F1019="","",INDEX(Rotas!H:H,MATCH(F1019,Rotas!M:M,0),1))</f>
        <v/>
      </c>
    </row>
    <row r="1020" spans="2:12" ht="20.100000000000001" customHeight="1" x14ac:dyDescent="0.2">
      <c r="B1020" s="57">
        <v>1015</v>
      </c>
      <c r="C1020" s="39"/>
      <c r="D1020" s="30"/>
      <c r="E1020" s="30"/>
      <c r="F1020" s="59"/>
      <c r="G1020" s="59"/>
      <c r="H1020" s="60"/>
      <c r="I1020" s="68"/>
      <c r="J1020" s="25"/>
      <c r="L1020" s="126" t="str">
        <f>IF(F1020="","",INDEX(Rotas!H:H,MATCH(F1020,Rotas!M:M,0),1))</f>
        <v/>
      </c>
    </row>
    <row r="1021" spans="2:12" ht="20.100000000000001" customHeight="1" x14ac:dyDescent="0.2">
      <c r="B1021" s="57">
        <v>1016</v>
      </c>
      <c r="C1021" s="39"/>
      <c r="D1021" s="30"/>
      <c r="E1021" s="30"/>
      <c r="F1021" s="59"/>
      <c r="G1021" s="59"/>
      <c r="H1021" s="60"/>
      <c r="I1021" s="68"/>
      <c r="J1021" s="25"/>
      <c r="L1021" s="126" t="str">
        <f>IF(F1021="","",INDEX(Rotas!H:H,MATCH(F1021,Rotas!M:M,0),1))</f>
        <v/>
      </c>
    </row>
    <row r="1022" spans="2:12" ht="20.100000000000001" customHeight="1" x14ac:dyDescent="0.2">
      <c r="B1022" s="57">
        <v>1017</v>
      </c>
      <c r="C1022" s="39"/>
      <c r="D1022" s="30"/>
      <c r="E1022" s="30"/>
      <c r="F1022" s="59"/>
      <c r="G1022" s="59"/>
      <c r="H1022" s="60"/>
      <c r="I1022" s="68"/>
      <c r="J1022" s="25"/>
      <c r="L1022" s="126" t="str">
        <f>IF(F1022="","",INDEX(Rotas!H:H,MATCH(F1022,Rotas!M:M,0),1))</f>
        <v/>
      </c>
    </row>
    <row r="1023" spans="2:12" ht="20.100000000000001" customHeight="1" x14ac:dyDescent="0.2">
      <c r="B1023" s="57">
        <v>1018</v>
      </c>
      <c r="C1023" s="39"/>
      <c r="D1023" s="30"/>
      <c r="E1023" s="30"/>
      <c r="F1023" s="59"/>
      <c r="G1023" s="59"/>
      <c r="H1023" s="60"/>
      <c r="I1023" s="68"/>
      <c r="J1023" s="25"/>
      <c r="L1023" s="126" t="str">
        <f>IF(F1023="","",INDEX(Rotas!H:H,MATCH(F1023,Rotas!M:M,0),1))</f>
        <v/>
      </c>
    </row>
    <row r="1024" spans="2:12" ht="20.100000000000001" customHeight="1" x14ac:dyDescent="0.2">
      <c r="B1024" s="57">
        <v>1019</v>
      </c>
      <c r="C1024" s="39"/>
      <c r="D1024" s="30"/>
      <c r="E1024" s="30"/>
      <c r="F1024" s="59"/>
      <c r="G1024" s="59"/>
      <c r="H1024" s="60"/>
      <c r="I1024" s="68"/>
      <c r="J1024" s="25"/>
      <c r="L1024" s="126" t="str">
        <f>IF(F1024="","",INDEX(Rotas!H:H,MATCH(F1024,Rotas!M:M,0),1))</f>
        <v/>
      </c>
    </row>
    <row r="1025" spans="2:12" ht="20.100000000000001" customHeight="1" x14ac:dyDescent="0.2">
      <c r="B1025" s="57">
        <v>1020</v>
      </c>
      <c r="C1025" s="39"/>
      <c r="D1025" s="30"/>
      <c r="E1025" s="30"/>
      <c r="F1025" s="59"/>
      <c r="G1025" s="59"/>
      <c r="H1025" s="60"/>
      <c r="I1025" s="68"/>
      <c r="J1025" s="25"/>
      <c r="L1025" s="126" t="str">
        <f>IF(F1025="","",INDEX(Rotas!H:H,MATCH(F1025,Rotas!M:M,0),1))</f>
        <v/>
      </c>
    </row>
    <row r="1026" spans="2:12" ht="20.100000000000001" customHeight="1" x14ac:dyDescent="0.2">
      <c r="B1026" s="57">
        <v>1021</v>
      </c>
      <c r="C1026" s="39"/>
      <c r="D1026" s="30"/>
      <c r="E1026" s="30"/>
      <c r="F1026" s="59"/>
      <c r="G1026" s="59"/>
      <c r="H1026" s="60"/>
      <c r="I1026" s="68"/>
      <c r="J1026" s="25"/>
      <c r="L1026" s="126" t="str">
        <f>IF(F1026="","",INDEX(Rotas!H:H,MATCH(F1026,Rotas!M:M,0),1))</f>
        <v/>
      </c>
    </row>
    <row r="1027" spans="2:12" ht="20.100000000000001" customHeight="1" x14ac:dyDescent="0.2">
      <c r="B1027" s="57">
        <v>1022</v>
      </c>
      <c r="C1027" s="39"/>
      <c r="D1027" s="30"/>
      <c r="E1027" s="30"/>
      <c r="F1027" s="59"/>
      <c r="G1027" s="59"/>
      <c r="H1027" s="60"/>
      <c r="I1027" s="68"/>
      <c r="J1027" s="25"/>
      <c r="L1027" s="126" t="str">
        <f>IF(F1027="","",INDEX(Rotas!H:H,MATCH(F1027,Rotas!M:M,0),1))</f>
        <v/>
      </c>
    </row>
    <row r="1028" spans="2:12" ht="20.100000000000001" customHeight="1" x14ac:dyDescent="0.2">
      <c r="B1028" s="57">
        <v>1023</v>
      </c>
      <c r="C1028" s="39"/>
      <c r="D1028" s="30"/>
      <c r="E1028" s="30"/>
      <c r="F1028" s="59"/>
      <c r="G1028" s="59"/>
      <c r="H1028" s="60"/>
      <c r="I1028" s="68"/>
      <c r="J1028" s="25"/>
      <c r="L1028" s="126" t="str">
        <f>IF(F1028="","",INDEX(Rotas!H:H,MATCH(F1028,Rotas!M:M,0),1))</f>
        <v/>
      </c>
    </row>
    <row r="1029" spans="2:12" ht="20.100000000000001" customHeight="1" x14ac:dyDescent="0.2">
      <c r="B1029" s="57">
        <v>1024</v>
      </c>
      <c r="C1029" s="39"/>
      <c r="D1029" s="30"/>
      <c r="E1029" s="30"/>
      <c r="F1029" s="59"/>
      <c r="G1029" s="59"/>
      <c r="H1029" s="60"/>
      <c r="I1029" s="68"/>
      <c r="J1029" s="25"/>
      <c r="L1029" s="126" t="str">
        <f>IF(F1029="","",INDEX(Rotas!H:H,MATCH(F1029,Rotas!M:M,0),1))</f>
        <v/>
      </c>
    </row>
    <row r="1030" spans="2:12" ht="20.100000000000001" customHeight="1" x14ac:dyDescent="0.2">
      <c r="B1030" s="57">
        <v>1025</v>
      </c>
      <c r="C1030" s="39"/>
      <c r="D1030" s="30"/>
      <c r="E1030" s="30"/>
      <c r="F1030" s="59"/>
      <c r="G1030" s="59"/>
      <c r="H1030" s="60"/>
      <c r="I1030" s="68"/>
      <c r="J1030" s="25"/>
      <c r="L1030" s="126" t="str">
        <f>IF(F1030="","",INDEX(Rotas!H:H,MATCH(F1030,Rotas!M:M,0),1))</f>
        <v/>
      </c>
    </row>
    <row r="1031" spans="2:12" ht="20.100000000000001" customHeight="1" x14ac:dyDescent="0.2">
      <c r="B1031" s="57">
        <v>1026</v>
      </c>
      <c r="C1031" s="39"/>
      <c r="D1031" s="30"/>
      <c r="E1031" s="30"/>
      <c r="F1031" s="59"/>
      <c r="G1031" s="59"/>
      <c r="H1031" s="60"/>
      <c r="I1031" s="68"/>
      <c r="J1031" s="25"/>
      <c r="L1031" s="126" t="str">
        <f>IF(F1031="","",INDEX(Rotas!H:H,MATCH(F1031,Rotas!M:M,0),1))</f>
        <v/>
      </c>
    </row>
    <row r="1032" spans="2:12" ht="20.100000000000001" customHeight="1" x14ac:dyDescent="0.2">
      <c r="B1032" s="57">
        <v>1027</v>
      </c>
      <c r="C1032" s="39"/>
      <c r="D1032" s="30"/>
      <c r="E1032" s="30"/>
      <c r="F1032" s="59"/>
      <c r="G1032" s="59"/>
      <c r="H1032" s="60"/>
      <c r="I1032" s="68"/>
      <c r="J1032" s="25"/>
      <c r="L1032" s="126" t="str">
        <f>IF(F1032="","",INDEX(Rotas!H:H,MATCH(F1032,Rotas!M:M,0),1))</f>
        <v/>
      </c>
    </row>
    <row r="1033" spans="2:12" ht="20.100000000000001" customHeight="1" x14ac:dyDescent="0.2">
      <c r="B1033" s="57">
        <v>1028</v>
      </c>
      <c r="C1033" s="39"/>
      <c r="D1033" s="30"/>
      <c r="E1033" s="30"/>
      <c r="F1033" s="59"/>
      <c r="G1033" s="59"/>
      <c r="H1033" s="60"/>
      <c r="I1033" s="68"/>
      <c r="J1033" s="25"/>
      <c r="L1033" s="126" t="str">
        <f>IF(F1033="","",INDEX(Rotas!H:H,MATCH(F1033,Rotas!M:M,0),1))</f>
        <v/>
      </c>
    </row>
    <row r="1034" spans="2:12" ht="20.100000000000001" customHeight="1" x14ac:dyDescent="0.2">
      <c r="B1034" s="57">
        <v>1029</v>
      </c>
      <c r="C1034" s="39"/>
      <c r="D1034" s="30"/>
      <c r="E1034" s="30"/>
      <c r="F1034" s="59"/>
      <c r="G1034" s="59"/>
      <c r="H1034" s="60"/>
      <c r="I1034" s="68"/>
      <c r="J1034" s="25"/>
      <c r="L1034" s="126" t="str">
        <f>IF(F1034="","",INDEX(Rotas!H:H,MATCH(F1034,Rotas!M:M,0),1))</f>
        <v/>
      </c>
    </row>
    <row r="1035" spans="2:12" ht="20.100000000000001" customHeight="1" x14ac:dyDescent="0.2">
      <c r="B1035" s="57">
        <v>1030</v>
      </c>
      <c r="C1035" s="39"/>
      <c r="D1035" s="30"/>
      <c r="E1035" s="30"/>
      <c r="F1035" s="59"/>
      <c r="G1035" s="59"/>
      <c r="H1035" s="60"/>
      <c r="I1035" s="68"/>
      <c r="J1035" s="25"/>
      <c r="L1035" s="126" t="str">
        <f>IF(F1035="","",INDEX(Rotas!H:H,MATCH(F1035,Rotas!M:M,0),1))</f>
        <v/>
      </c>
    </row>
    <row r="1036" spans="2:12" ht="20.100000000000001" customHeight="1" x14ac:dyDescent="0.2">
      <c r="B1036" s="57">
        <v>1031</v>
      </c>
      <c r="C1036" s="39"/>
      <c r="D1036" s="30"/>
      <c r="E1036" s="30"/>
      <c r="F1036" s="59"/>
      <c r="G1036" s="59"/>
      <c r="H1036" s="60"/>
      <c r="I1036" s="68"/>
      <c r="J1036" s="25"/>
      <c r="L1036" s="126" t="str">
        <f>IF(F1036="","",INDEX(Rotas!H:H,MATCH(F1036,Rotas!M:M,0),1))</f>
        <v/>
      </c>
    </row>
    <row r="1037" spans="2:12" ht="20.100000000000001" customHeight="1" x14ac:dyDescent="0.2">
      <c r="B1037" s="57">
        <v>1032</v>
      </c>
      <c r="C1037" s="39"/>
      <c r="D1037" s="30"/>
      <c r="E1037" s="30"/>
      <c r="F1037" s="59"/>
      <c r="G1037" s="59"/>
      <c r="H1037" s="60"/>
      <c r="I1037" s="68"/>
      <c r="J1037" s="25"/>
      <c r="L1037" s="126" t="str">
        <f>IF(F1037="","",INDEX(Rotas!H:H,MATCH(F1037,Rotas!M:M,0),1))</f>
        <v/>
      </c>
    </row>
    <row r="1038" spans="2:12" ht="20.100000000000001" customHeight="1" x14ac:dyDescent="0.2">
      <c r="B1038" s="57">
        <v>1033</v>
      </c>
      <c r="C1038" s="39"/>
      <c r="D1038" s="30"/>
      <c r="E1038" s="30"/>
      <c r="F1038" s="59"/>
      <c r="G1038" s="59"/>
      <c r="H1038" s="60"/>
      <c r="I1038" s="68"/>
      <c r="J1038" s="25"/>
      <c r="L1038" s="126" t="str">
        <f>IF(F1038="","",INDEX(Rotas!H:H,MATCH(F1038,Rotas!M:M,0),1))</f>
        <v/>
      </c>
    </row>
    <row r="1039" spans="2:12" ht="20.100000000000001" customHeight="1" x14ac:dyDescent="0.2">
      <c r="B1039" s="57">
        <v>1034</v>
      </c>
      <c r="C1039" s="39"/>
      <c r="D1039" s="30"/>
      <c r="E1039" s="30"/>
      <c r="F1039" s="59"/>
      <c r="G1039" s="59"/>
      <c r="H1039" s="60"/>
      <c r="I1039" s="68"/>
      <c r="J1039" s="25"/>
      <c r="L1039" s="126" t="str">
        <f>IF(F1039="","",INDEX(Rotas!H:H,MATCH(F1039,Rotas!M:M,0),1))</f>
        <v/>
      </c>
    </row>
    <row r="1040" spans="2:12" ht="20.100000000000001" customHeight="1" x14ac:dyDescent="0.2">
      <c r="B1040" s="57">
        <v>1035</v>
      </c>
      <c r="C1040" s="39"/>
      <c r="D1040" s="30"/>
      <c r="E1040" s="30"/>
      <c r="F1040" s="59"/>
      <c r="G1040" s="59"/>
      <c r="H1040" s="60"/>
      <c r="I1040" s="68"/>
      <c r="J1040" s="25"/>
      <c r="L1040" s="126" t="str">
        <f>IF(F1040="","",INDEX(Rotas!H:H,MATCH(F1040,Rotas!M:M,0),1))</f>
        <v/>
      </c>
    </row>
    <row r="1041" spans="2:12" ht="20.100000000000001" customHeight="1" x14ac:dyDescent="0.2">
      <c r="B1041" s="57">
        <v>1036</v>
      </c>
      <c r="C1041" s="39"/>
      <c r="D1041" s="30"/>
      <c r="E1041" s="30"/>
      <c r="F1041" s="59"/>
      <c r="G1041" s="59"/>
      <c r="H1041" s="60"/>
      <c r="I1041" s="68"/>
      <c r="J1041" s="25"/>
      <c r="L1041" s="126" t="str">
        <f>IF(F1041="","",INDEX(Rotas!H:H,MATCH(F1041,Rotas!M:M,0),1))</f>
        <v/>
      </c>
    </row>
    <row r="1042" spans="2:12" ht="20.100000000000001" customHeight="1" x14ac:dyDescent="0.2">
      <c r="B1042" s="57">
        <v>1037</v>
      </c>
      <c r="C1042" s="39"/>
      <c r="D1042" s="30"/>
      <c r="E1042" s="30"/>
      <c r="F1042" s="59"/>
      <c r="G1042" s="59"/>
      <c r="H1042" s="60"/>
      <c r="I1042" s="68"/>
      <c r="J1042" s="25"/>
      <c r="L1042" s="126" t="str">
        <f>IF(F1042="","",INDEX(Rotas!H:H,MATCH(F1042,Rotas!M:M,0),1))</f>
        <v/>
      </c>
    </row>
    <row r="1043" spans="2:12" ht="20.100000000000001" customHeight="1" x14ac:dyDescent="0.2">
      <c r="B1043" s="57">
        <v>1038</v>
      </c>
      <c r="C1043" s="39"/>
      <c r="D1043" s="30"/>
      <c r="E1043" s="30"/>
      <c r="F1043" s="59"/>
      <c r="G1043" s="59"/>
      <c r="H1043" s="60"/>
      <c r="I1043" s="68"/>
      <c r="J1043" s="25"/>
      <c r="L1043" s="126" t="str">
        <f>IF(F1043="","",INDEX(Rotas!H:H,MATCH(F1043,Rotas!M:M,0),1))</f>
        <v/>
      </c>
    </row>
    <row r="1044" spans="2:12" ht="20.100000000000001" customHeight="1" x14ac:dyDescent="0.2">
      <c r="B1044" s="57">
        <v>1039</v>
      </c>
      <c r="C1044" s="39"/>
      <c r="D1044" s="30"/>
      <c r="E1044" s="30"/>
      <c r="F1044" s="59"/>
      <c r="G1044" s="59"/>
      <c r="H1044" s="60"/>
      <c r="I1044" s="68"/>
      <c r="J1044" s="25"/>
      <c r="L1044" s="126" t="str">
        <f>IF(F1044="","",INDEX(Rotas!H:H,MATCH(F1044,Rotas!M:M,0),1))</f>
        <v/>
      </c>
    </row>
    <row r="1045" spans="2:12" ht="20.100000000000001" customHeight="1" x14ac:dyDescent="0.2">
      <c r="B1045" s="57">
        <v>1040</v>
      </c>
      <c r="C1045" s="39"/>
      <c r="D1045" s="30"/>
      <c r="E1045" s="30"/>
      <c r="F1045" s="59"/>
      <c r="G1045" s="59"/>
      <c r="H1045" s="60"/>
      <c r="I1045" s="68"/>
      <c r="J1045" s="25"/>
      <c r="L1045" s="126" t="str">
        <f>IF(F1045="","",INDEX(Rotas!H:H,MATCH(F1045,Rotas!M:M,0),1))</f>
        <v/>
      </c>
    </row>
    <row r="1046" spans="2:12" ht="20.100000000000001" customHeight="1" x14ac:dyDescent="0.2">
      <c r="B1046" s="57">
        <v>1041</v>
      </c>
      <c r="C1046" s="39"/>
      <c r="D1046" s="30"/>
      <c r="E1046" s="30"/>
      <c r="F1046" s="59"/>
      <c r="G1046" s="59"/>
      <c r="H1046" s="60"/>
      <c r="I1046" s="68"/>
      <c r="J1046" s="25"/>
      <c r="L1046" s="126" t="str">
        <f>IF(F1046="","",INDEX(Rotas!H:H,MATCH(F1046,Rotas!M:M,0),1))</f>
        <v/>
      </c>
    </row>
    <row r="1047" spans="2:12" ht="20.100000000000001" customHeight="1" x14ac:dyDescent="0.2">
      <c r="B1047" s="57">
        <v>1042</v>
      </c>
      <c r="C1047" s="39"/>
      <c r="D1047" s="30"/>
      <c r="E1047" s="30"/>
      <c r="F1047" s="59"/>
      <c r="G1047" s="59"/>
      <c r="H1047" s="60"/>
      <c r="I1047" s="68"/>
      <c r="J1047" s="25"/>
      <c r="L1047" s="126" t="str">
        <f>IF(F1047="","",INDEX(Rotas!H:H,MATCH(F1047,Rotas!M:M,0),1))</f>
        <v/>
      </c>
    </row>
    <row r="1048" spans="2:12" ht="20.100000000000001" customHeight="1" x14ac:dyDescent="0.2">
      <c r="B1048" s="57">
        <v>1043</v>
      </c>
      <c r="C1048" s="39"/>
      <c r="D1048" s="30"/>
      <c r="E1048" s="30"/>
      <c r="F1048" s="59"/>
      <c r="G1048" s="59"/>
      <c r="H1048" s="60"/>
      <c r="I1048" s="68"/>
      <c r="J1048" s="25"/>
      <c r="L1048" s="126" t="str">
        <f>IF(F1048="","",INDEX(Rotas!H:H,MATCH(F1048,Rotas!M:M,0),1))</f>
        <v/>
      </c>
    </row>
    <row r="1049" spans="2:12" ht="20.100000000000001" customHeight="1" x14ac:dyDescent="0.2">
      <c r="B1049" s="57">
        <v>1044</v>
      </c>
      <c r="C1049" s="39"/>
      <c r="D1049" s="30"/>
      <c r="E1049" s="30"/>
      <c r="F1049" s="59"/>
      <c r="G1049" s="59"/>
      <c r="H1049" s="60"/>
      <c r="I1049" s="68"/>
      <c r="J1049" s="25"/>
      <c r="L1049" s="126" t="str">
        <f>IF(F1049="","",INDEX(Rotas!H:H,MATCH(F1049,Rotas!M:M,0),1))</f>
        <v/>
      </c>
    </row>
    <row r="1050" spans="2:12" ht="20.100000000000001" customHeight="1" x14ac:dyDescent="0.2">
      <c r="B1050" s="57">
        <v>1045</v>
      </c>
      <c r="C1050" s="39"/>
      <c r="D1050" s="30"/>
      <c r="E1050" s="30"/>
      <c r="F1050" s="59"/>
      <c r="G1050" s="59"/>
      <c r="H1050" s="60"/>
      <c r="I1050" s="68"/>
      <c r="J1050" s="25"/>
      <c r="L1050" s="126" t="str">
        <f>IF(F1050="","",INDEX(Rotas!H:H,MATCH(F1050,Rotas!M:M,0),1))</f>
        <v/>
      </c>
    </row>
    <row r="1051" spans="2:12" ht="20.100000000000001" customHeight="1" x14ac:dyDescent="0.2">
      <c r="B1051" s="57">
        <v>1046</v>
      </c>
      <c r="C1051" s="39"/>
      <c r="D1051" s="30"/>
      <c r="E1051" s="30"/>
      <c r="F1051" s="59"/>
      <c r="G1051" s="59"/>
      <c r="H1051" s="60"/>
      <c r="I1051" s="68"/>
      <c r="J1051" s="25"/>
      <c r="L1051" s="126" t="str">
        <f>IF(F1051="","",INDEX(Rotas!H:H,MATCH(F1051,Rotas!M:M,0),1))</f>
        <v/>
      </c>
    </row>
    <row r="1052" spans="2:12" ht="20.100000000000001" customHeight="1" x14ac:dyDescent="0.2">
      <c r="B1052" s="57">
        <v>1047</v>
      </c>
      <c r="C1052" s="39"/>
      <c r="D1052" s="30"/>
      <c r="E1052" s="30"/>
      <c r="F1052" s="59"/>
      <c r="G1052" s="59"/>
      <c r="H1052" s="60"/>
      <c r="I1052" s="68"/>
      <c r="J1052" s="25"/>
      <c r="L1052" s="126" t="str">
        <f>IF(F1052="","",INDEX(Rotas!H:H,MATCH(F1052,Rotas!M:M,0),1))</f>
        <v/>
      </c>
    </row>
    <row r="1053" spans="2:12" ht="20.100000000000001" customHeight="1" x14ac:dyDescent="0.2">
      <c r="B1053" s="57">
        <v>1048</v>
      </c>
      <c r="C1053" s="39"/>
      <c r="D1053" s="30"/>
      <c r="E1053" s="30"/>
      <c r="F1053" s="59"/>
      <c r="G1053" s="59"/>
      <c r="H1053" s="60"/>
      <c r="I1053" s="68"/>
      <c r="J1053" s="25"/>
      <c r="L1053" s="126" t="str">
        <f>IF(F1053="","",INDEX(Rotas!H:H,MATCH(F1053,Rotas!M:M,0),1))</f>
        <v/>
      </c>
    </row>
    <row r="1054" spans="2:12" ht="20.100000000000001" customHeight="1" x14ac:dyDescent="0.2">
      <c r="B1054" s="57">
        <v>1049</v>
      </c>
      <c r="C1054" s="39"/>
      <c r="D1054" s="30"/>
      <c r="E1054" s="30"/>
      <c r="F1054" s="59"/>
      <c r="G1054" s="59"/>
      <c r="H1054" s="60"/>
      <c r="I1054" s="68"/>
      <c r="J1054" s="25"/>
      <c r="L1054" s="126" t="str">
        <f>IF(F1054="","",INDEX(Rotas!H:H,MATCH(F1054,Rotas!M:M,0),1))</f>
        <v/>
      </c>
    </row>
    <row r="1055" spans="2:12" ht="20.100000000000001" customHeight="1" x14ac:dyDescent="0.2">
      <c r="B1055" s="57">
        <v>1050</v>
      </c>
      <c r="C1055" s="39"/>
      <c r="D1055" s="30"/>
      <c r="E1055" s="30"/>
      <c r="F1055" s="59"/>
      <c r="G1055" s="59"/>
      <c r="H1055" s="60"/>
      <c r="I1055" s="68"/>
      <c r="J1055" s="25"/>
      <c r="L1055" s="126" t="str">
        <f>IF(F1055="","",INDEX(Rotas!H:H,MATCH(F1055,Rotas!M:M,0),1))</f>
        <v/>
      </c>
    </row>
    <row r="1056" spans="2:12" ht="20.100000000000001" customHeight="1" x14ac:dyDescent="0.2">
      <c r="B1056" s="57">
        <v>1051</v>
      </c>
      <c r="C1056" s="39"/>
      <c r="D1056" s="30"/>
      <c r="E1056" s="30"/>
      <c r="F1056" s="59"/>
      <c r="G1056" s="59"/>
      <c r="H1056" s="60"/>
      <c r="I1056" s="68"/>
      <c r="J1056" s="25"/>
      <c r="L1056" s="126" t="str">
        <f>IF(F1056="","",INDEX(Rotas!H:H,MATCH(F1056,Rotas!M:M,0),1))</f>
        <v/>
      </c>
    </row>
    <row r="1057" spans="2:12" ht="20.100000000000001" customHeight="1" x14ac:dyDescent="0.2">
      <c r="B1057" s="57">
        <v>1052</v>
      </c>
      <c r="C1057" s="39"/>
      <c r="D1057" s="30"/>
      <c r="E1057" s="30"/>
      <c r="F1057" s="59"/>
      <c r="G1057" s="59"/>
      <c r="H1057" s="60"/>
      <c r="I1057" s="68"/>
      <c r="J1057" s="25"/>
      <c r="L1057" s="126" t="str">
        <f>IF(F1057="","",INDEX(Rotas!H:H,MATCH(F1057,Rotas!M:M,0),1))</f>
        <v/>
      </c>
    </row>
    <row r="1058" spans="2:12" ht="20.100000000000001" customHeight="1" x14ac:dyDescent="0.2">
      <c r="B1058" s="57">
        <v>1053</v>
      </c>
      <c r="C1058" s="39"/>
      <c r="D1058" s="30"/>
      <c r="E1058" s="30"/>
      <c r="F1058" s="59"/>
      <c r="G1058" s="59"/>
      <c r="H1058" s="60"/>
      <c r="I1058" s="68"/>
      <c r="J1058" s="25"/>
      <c r="L1058" s="126" t="str">
        <f>IF(F1058="","",INDEX(Rotas!H:H,MATCH(F1058,Rotas!M:M,0),1))</f>
        <v/>
      </c>
    </row>
    <row r="1059" spans="2:12" ht="20.100000000000001" customHeight="1" x14ac:dyDescent="0.2">
      <c r="B1059" s="57">
        <v>1054</v>
      </c>
      <c r="C1059" s="39"/>
      <c r="D1059" s="30"/>
      <c r="E1059" s="30"/>
      <c r="F1059" s="59"/>
      <c r="G1059" s="59"/>
      <c r="H1059" s="60"/>
      <c r="I1059" s="68"/>
      <c r="J1059" s="25"/>
      <c r="L1059" s="126" t="str">
        <f>IF(F1059="","",INDEX(Rotas!H:H,MATCH(F1059,Rotas!M:M,0),1))</f>
        <v/>
      </c>
    </row>
    <row r="1060" spans="2:12" ht="20.100000000000001" customHeight="1" x14ac:dyDescent="0.2">
      <c r="B1060" s="57">
        <v>1055</v>
      </c>
      <c r="C1060" s="39"/>
      <c r="D1060" s="30"/>
      <c r="E1060" s="30"/>
      <c r="F1060" s="59"/>
      <c r="G1060" s="59"/>
      <c r="H1060" s="60"/>
      <c r="I1060" s="68"/>
      <c r="J1060" s="25"/>
      <c r="L1060" s="126" t="str">
        <f>IF(F1060="","",INDEX(Rotas!H:H,MATCH(F1060,Rotas!M:M,0),1))</f>
        <v/>
      </c>
    </row>
    <row r="1061" spans="2:12" ht="20.100000000000001" customHeight="1" x14ac:dyDescent="0.2">
      <c r="B1061" s="57">
        <v>1056</v>
      </c>
      <c r="C1061" s="39"/>
      <c r="D1061" s="30"/>
      <c r="E1061" s="30"/>
      <c r="F1061" s="59"/>
      <c r="G1061" s="59"/>
      <c r="H1061" s="60"/>
      <c r="I1061" s="68"/>
      <c r="J1061" s="25"/>
      <c r="L1061" s="126" t="str">
        <f>IF(F1061="","",INDEX(Rotas!H:H,MATCH(F1061,Rotas!M:M,0),1))</f>
        <v/>
      </c>
    </row>
    <row r="1062" spans="2:12" ht="20.100000000000001" customHeight="1" x14ac:dyDescent="0.2">
      <c r="B1062" s="57">
        <v>1057</v>
      </c>
      <c r="C1062" s="39"/>
      <c r="D1062" s="30"/>
      <c r="E1062" s="30"/>
      <c r="F1062" s="59"/>
      <c r="G1062" s="59"/>
      <c r="H1062" s="60"/>
      <c r="I1062" s="68"/>
      <c r="J1062" s="25"/>
      <c r="L1062" s="126" t="str">
        <f>IF(F1062="","",INDEX(Rotas!H:H,MATCH(F1062,Rotas!M:M,0),1))</f>
        <v/>
      </c>
    </row>
    <row r="1063" spans="2:12" ht="20.100000000000001" customHeight="1" x14ac:dyDescent="0.2">
      <c r="B1063" s="57">
        <v>1058</v>
      </c>
      <c r="C1063" s="39"/>
      <c r="D1063" s="30"/>
      <c r="E1063" s="30"/>
      <c r="F1063" s="59"/>
      <c r="G1063" s="59"/>
      <c r="H1063" s="60"/>
      <c r="I1063" s="68"/>
      <c r="J1063" s="25"/>
      <c r="L1063" s="126" t="str">
        <f>IF(F1063="","",INDEX(Rotas!H:H,MATCH(F1063,Rotas!M:M,0),1))</f>
        <v/>
      </c>
    </row>
    <row r="1064" spans="2:12" ht="20.100000000000001" customHeight="1" x14ac:dyDescent="0.2">
      <c r="B1064" s="57">
        <v>1059</v>
      </c>
      <c r="C1064" s="39"/>
      <c r="D1064" s="30"/>
      <c r="E1064" s="30"/>
      <c r="F1064" s="59"/>
      <c r="G1064" s="59"/>
      <c r="H1064" s="60"/>
      <c r="I1064" s="68"/>
      <c r="J1064" s="25"/>
      <c r="L1064" s="126" t="str">
        <f>IF(F1064="","",INDEX(Rotas!H:H,MATCH(F1064,Rotas!M:M,0),1))</f>
        <v/>
      </c>
    </row>
    <row r="1065" spans="2:12" ht="20.100000000000001" customHeight="1" x14ac:dyDescent="0.2">
      <c r="B1065" s="57">
        <v>1060</v>
      </c>
      <c r="C1065" s="39"/>
      <c r="D1065" s="30"/>
      <c r="E1065" s="30"/>
      <c r="F1065" s="59"/>
      <c r="G1065" s="59"/>
      <c r="H1065" s="60"/>
      <c r="I1065" s="68"/>
      <c r="J1065" s="25"/>
      <c r="L1065" s="126" t="str">
        <f>IF(F1065="","",INDEX(Rotas!H:H,MATCH(F1065,Rotas!M:M,0),1))</f>
        <v/>
      </c>
    </row>
    <row r="1066" spans="2:12" ht="20.100000000000001" customHeight="1" x14ac:dyDescent="0.2">
      <c r="B1066" s="57">
        <v>1061</v>
      </c>
      <c r="C1066" s="39"/>
      <c r="D1066" s="30"/>
      <c r="E1066" s="30"/>
      <c r="F1066" s="59"/>
      <c r="G1066" s="59"/>
      <c r="H1066" s="60"/>
      <c r="I1066" s="68"/>
      <c r="J1066" s="25"/>
      <c r="L1066" s="126" t="str">
        <f>IF(F1066="","",INDEX(Rotas!H:H,MATCH(F1066,Rotas!M:M,0),1))</f>
        <v/>
      </c>
    </row>
    <row r="1067" spans="2:12" ht="20.100000000000001" customHeight="1" x14ac:dyDescent="0.2">
      <c r="B1067" s="57">
        <v>1062</v>
      </c>
      <c r="C1067" s="39"/>
      <c r="D1067" s="30"/>
      <c r="E1067" s="30"/>
      <c r="F1067" s="59"/>
      <c r="G1067" s="59"/>
      <c r="H1067" s="60"/>
      <c r="I1067" s="68"/>
      <c r="J1067" s="25"/>
      <c r="L1067" s="126" t="str">
        <f>IF(F1067="","",INDEX(Rotas!H:H,MATCH(F1067,Rotas!M:M,0),1))</f>
        <v/>
      </c>
    </row>
    <row r="1068" spans="2:12" ht="20.100000000000001" customHeight="1" x14ac:dyDescent="0.2">
      <c r="B1068" s="57">
        <v>1063</v>
      </c>
      <c r="C1068" s="39"/>
      <c r="D1068" s="30"/>
      <c r="E1068" s="30"/>
      <c r="F1068" s="59"/>
      <c r="G1068" s="59"/>
      <c r="H1068" s="60"/>
      <c r="I1068" s="68"/>
      <c r="J1068" s="25"/>
      <c r="L1068" s="126" t="str">
        <f>IF(F1068="","",INDEX(Rotas!H:H,MATCH(F1068,Rotas!M:M,0),1))</f>
        <v/>
      </c>
    </row>
    <row r="1069" spans="2:12" ht="20.100000000000001" customHeight="1" x14ac:dyDescent="0.2">
      <c r="B1069" s="57">
        <v>1064</v>
      </c>
      <c r="C1069" s="39"/>
      <c r="D1069" s="30"/>
      <c r="E1069" s="30"/>
      <c r="F1069" s="59"/>
      <c r="G1069" s="59"/>
      <c r="H1069" s="60"/>
      <c r="I1069" s="68"/>
      <c r="J1069" s="25"/>
      <c r="L1069" s="126" t="str">
        <f>IF(F1069="","",INDEX(Rotas!H:H,MATCH(F1069,Rotas!M:M,0),1))</f>
        <v/>
      </c>
    </row>
    <row r="1070" spans="2:12" ht="20.100000000000001" customHeight="1" x14ac:dyDescent="0.2">
      <c r="B1070" s="57">
        <v>1065</v>
      </c>
      <c r="C1070" s="39"/>
      <c r="D1070" s="30"/>
      <c r="E1070" s="30"/>
      <c r="F1070" s="59"/>
      <c r="G1070" s="59"/>
      <c r="H1070" s="60"/>
      <c r="I1070" s="68"/>
      <c r="J1070" s="25"/>
      <c r="L1070" s="126" t="str">
        <f>IF(F1070="","",INDEX(Rotas!H:H,MATCH(F1070,Rotas!M:M,0),1))</f>
        <v/>
      </c>
    </row>
    <row r="1071" spans="2:12" ht="20.100000000000001" customHeight="1" x14ac:dyDescent="0.2">
      <c r="B1071" s="57">
        <v>1066</v>
      </c>
      <c r="C1071" s="39"/>
      <c r="D1071" s="30"/>
      <c r="E1071" s="30"/>
      <c r="F1071" s="59"/>
      <c r="G1071" s="59"/>
      <c r="H1071" s="60"/>
      <c r="I1071" s="68"/>
      <c r="J1071" s="25"/>
      <c r="L1071" s="126" t="str">
        <f>IF(F1071="","",INDEX(Rotas!H:H,MATCH(F1071,Rotas!M:M,0),1))</f>
        <v/>
      </c>
    </row>
    <row r="1072" spans="2:12" ht="20.100000000000001" customHeight="1" x14ac:dyDescent="0.2">
      <c r="B1072" s="57">
        <v>1067</v>
      </c>
      <c r="C1072" s="39"/>
      <c r="D1072" s="30"/>
      <c r="E1072" s="30"/>
      <c r="F1072" s="59"/>
      <c r="G1072" s="59"/>
      <c r="H1072" s="60"/>
      <c r="I1072" s="68"/>
      <c r="J1072" s="25"/>
      <c r="L1072" s="126" t="str">
        <f>IF(F1072="","",INDEX(Rotas!H:H,MATCH(F1072,Rotas!M:M,0),1))</f>
        <v/>
      </c>
    </row>
    <row r="1073" spans="2:12" ht="20.100000000000001" customHeight="1" x14ac:dyDescent="0.2">
      <c r="B1073" s="57">
        <v>1068</v>
      </c>
      <c r="C1073" s="39"/>
      <c r="D1073" s="30"/>
      <c r="E1073" s="30"/>
      <c r="F1073" s="59"/>
      <c r="G1073" s="59"/>
      <c r="H1073" s="60"/>
      <c r="I1073" s="68"/>
      <c r="J1073" s="25"/>
      <c r="L1073" s="126" t="str">
        <f>IF(F1073="","",INDEX(Rotas!H:H,MATCH(F1073,Rotas!M:M,0),1))</f>
        <v/>
      </c>
    </row>
    <row r="1074" spans="2:12" ht="20.100000000000001" customHeight="1" x14ac:dyDescent="0.2">
      <c r="B1074" s="57">
        <v>1069</v>
      </c>
      <c r="C1074" s="39"/>
      <c r="D1074" s="30"/>
      <c r="E1074" s="30"/>
      <c r="F1074" s="59"/>
      <c r="G1074" s="59"/>
      <c r="H1074" s="60"/>
      <c r="I1074" s="68"/>
      <c r="J1074" s="25"/>
      <c r="L1074" s="126" t="str">
        <f>IF(F1074="","",INDEX(Rotas!H:H,MATCH(F1074,Rotas!M:M,0),1))</f>
        <v/>
      </c>
    </row>
    <row r="1075" spans="2:12" ht="20.100000000000001" customHeight="1" x14ac:dyDescent="0.2">
      <c r="B1075" s="57">
        <v>1070</v>
      </c>
      <c r="C1075" s="39"/>
      <c r="D1075" s="30"/>
      <c r="E1075" s="30"/>
      <c r="F1075" s="59"/>
      <c r="G1075" s="59"/>
      <c r="H1075" s="60"/>
      <c r="I1075" s="68"/>
      <c r="J1075" s="25"/>
      <c r="L1075" s="126" t="str">
        <f>IF(F1075="","",INDEX(Rotas!H:H,MATCH(F1075,Rotas!M:M,0),1))</f>
        <v/>
      </c>
    </row>
    <row r="1076" spans="2:12" ht="20.100000000000001" customHeight="1" x14ac:dyDescent="0.2">
      <c r="B1076" s="57">
        <v>1071</v>
      </c>
      <c r="C1076" s="39"/>
      <c r="D1076" s="30"/>
      <c r="E1076" s="30"/>
      <c r="F1076" s="59"/>
      <c r="G1076" s="59"/>
      <c r="H1076" s="60"/>
      <c r="I1076" s="68"/>
      <c r="J1076" s="25"/>
      <c r="L1076" s="126" t="str">
        <f>IF(F1076="","",INDEX(Rotas!H:H,MATCH(F1076,Rotas!M:M,0),1))</f>
        <v/>
      </c>
    </row>
    <row r="1077" spans="2:12" ht="20.100000000000001" customHeight="1" x14ac:dyDescent="0.2">
      <c r="B1077" s="57">
        <v>1072</v>
      </c>
      <c r="C1077" s="39"/>
      <c r="D1077" s="30"/>
      <c r="E1077" s="30"/>
      <c r="F1077" s="59"/>
      <c r="G1077" s="59"/>
      <c r="H1077" s="60"/>
      <c r="I1077" s="68"/>
      <c r="J1077" s="25"/>
      <c r="L1077" s="126" t="str">
        <f>IF(F1077="","",INDEX(Rotas!H:H,MATCH(F1077,Rotas!M:M,0),1))</f>
        <v/>
      </c>
    </row>
    <row r="1078" spans="2:12" ht="20.100000000000001" customHeight="1" x14ac:dyDescent="0.2">
      <c r="B1078" s="57">
        <v>1073</v>
      </c>
      <c r="C1078" s="39"/>
      <c r="D1078" s="30"/>
      <c r="E1078" s="30"/>
      <c r="F1078" s="59"/>
      <c r="G1078" s="59"/>
      <c r="H1078" s="60"/>
      <c r="I1078" s="68"/>
      <c r="J1078" s="25"/>
      <c r="L1078" s="126" t="str">
        <f>IF(F1078="","",INDEX(Rotas!H:H,MATCH(F1078,Rotas!M:M,0),1))</f>
        <v/>
      </c>
    </row>
    <row r="1079" spans="2:12" ht="20.100000000000001" customHeight="1" x14ac:dyDescent="0.2">
      <c r="B1079" s="57">
        <v>1074</v>
      </c>
      <c r="C1079" s="39"/>
      <c r="D1079" s="30"/>
      <c r="E1079" s="30"/>
      <c r="F1079" s="59"/>
      <c r="G1079" s="59"/>
      <c r="H1079" s="60"/>
      <c r="I1079" s="68"/>
      <c r="J1079" s="25"/>
      <c r="L1079" s="126" t="str">
        <f>IF(F1079="","",INDEX(Rotas!H:H,MATCH(F1079,Rotas!M:M,0),1))</f>
        <v/>
      </c>
    </row>
    <row r="1080" spans="2:12" ht="20.100000000000001" customHeight="1" x14ac:dyDescent="0.2">
      <c r="B1080" s="57">
        <v>1075</v>
      </c>
      <c r="C1080" s="39"/>
      <c r="D1080" s="30"/>
      <c r="E1080" s="30"/>
      <c r="F1080" s="59"/>
      <c r="G1080" s="59"/>
      <c r="H1080" s="60"/>
      <c r="I1080" s="68"/>
      <c r="J1080" s="25"/>
      <c r="L1080" s="126" t="str">
        <f>IF(F1080="","",INDEX(Rotas!H:H,MATCH(F1080,Rotas!M:M,0),1))</f>
        <v/>
      </c>
    </row>
    <row r="1081" spans="2:12" ht="20.100000000000001" customHeight="1" x14ac:dyDescent="0.2">
      <c r="B1081" s="57">
        <v>1076</v>
      </c>
      <c r="C1081" s="39"/>
      <c r="D1081" s="30"/>
      <c r="E1081" s="30"/>
      <c r="F1081" s="59"/>
      <c r="G1081" s="59"/>
      <c r="H1081" s="60"/>
      <c r="I1081" s="68"/>
      <c r="J1081" s="25"/>
      <c r="L1081" s="126" t="str">
        <f>IF(F1081="","",INDEX(Rotas!H:H,MATCH(F1081,Rotas!M:M,0),1))</f>
        <v/>
      </c>
    </row>
    <row r="1082" spans="2:12" ht="20.100000000000001" customHeight="1" x14ac:dyDescent="0.2">
      <c r="B1082" s="57">
        <v>1077</v>
      </c>
      <c r="C1082" s="39"/>
      <c r="D1082" s="30"/>
      <c r="E1082" s="30"/>
      <c r="F1082" s="59"/>
      <c r="G1082" s="59"/>
      <c r="H1082" s="60"/>
      <c r="I1082" s="68"/>
      <c r="J1082" s="25"/>
      <c r="L1082" s="126" t="str">
        <f>IF(F1082="","",INDEX(Rotas!H:H,MATCH(F1082,Rotas!M:M,0),1))</f>
        <v/>
      </c>
    </row>
    <row r="1083" spans="2:12" ht="20.100000000000001" customHeight="1" x14ac:dyDescent="0.2">
      <c r="B1083" s="57">
        <v>1078</v>
      </c>
      <c r="C1083" s="39"/>
      <c r="D1083" s="30"/>
      <c r="E1083" s="30"/>
      <c r="F1083" s="59"/>
      <c r="G1083" s="59"/>
      <c r="H1083" s="60"/>
      <c r="I1083" s="68"/>
      <c r="J1083" s="25"/>
      <c r="L1083" s="126" t="str">
        <f>IF(F1083="","",INDEX(Rotas!H:H,MATCH(F1083,Rotas!M:M,0),1))</f>
        <v/>
      </c>
    </row>
    <row r="1084" spans="2:12" ht="20.100000000000001" customHeight="1" x14ac:dyDescent="0.2">
      <c r="B1084" s="57">
        <v>1079</v>
      </c>
      <c r="C1084" s="39"/>
      <c r="D1084" s="30"/>
      <c r="E1084" s="30"/>
      <c r="F1084" s="59"/>
      <c r="G1084" s="59"/>
      <c r="H1084" s="60"/>
      <c r="I1084" s="68"/>
      <c r="J1084" s="25"/>
      <c r="L1084" s="126" t="str">
        <f>IF(F1084="","",INDEX(Rotas!H:H,MATCH(F1084,Rotas!M:M,0),1))</f>
        <v/>
      </c>
    </row>
    <row r="1085" spans="2:12" ht="20.100000000000001" customHeight="1" x14ac:dyDescent="0.2">
      <c r="B1085" s="57">
        <v>1080</v>
      </c>
      <c r="C1085" s="39"/>
      <c r="D1085" s="30"/>
      <c r="E1085" s="30"/>
      <c r="F1085" s="59"/>
      <c r="G1085" s="59"/>
      <c r="H1085" s="60"/>
      <c r="I1085" s="68"/>
      <c r="J1085" s="25"/>
      <c r="L1085" s="126" t="str">
        <f>IF(F1085="","",INDEX(Rotas!H:H,MATCH(F1085,Rotas!M:M,0),1))</f>
        <v/>
      </c>
    </row>
    <row r="1086" spans="2:12" ht="20.100000000000001" customHeight="1" x14ac:dyDescent="0.2">
      <c r="B1086" s="57">
        <v>1081</v>
      </c>
      <c r="C1086" s="39"/>
      <c r="D1086" s="30"/>
      <c r="E1086" s="30"/>
      <c r="F1086" s="59"/>
      <c r="G1086" s="59"/>
      <c r="H1086" s="60"/>
      <c r="I1086" s="68"/>
      <c r="J1086" s="25"/>
      <c r="L1086" s="126" t="str">
        <f>IF(F1086="","",INDEX(Rotas!H:H,MATCH(F1086,Rotas!M:M,0),1))</f>
        <v/>
      </c>
    </row>
    <row r="1087" spans="2:12" ht="20.100000000000001" customHeight="1" x14ac:dyDescent="0.2">
      <c r="B1087" s="57">
        <v>1082</v>
      </c>
      <c r="C1087" s="39"/>
      <c r="D1087" s="30"/>
      <c r="E1087" s="30"/>
      <c r="F1087" s="59"/>
      <c r="G1087" s="59"/>
      <c r="H1087" s="60"/>
      <c r="I1087" s="68"/>
      <c r="J1087" s="25"/>
      <c r="L1087" s="126" t="str">
        <f>IF(F1087="","",INDEX(Rotas!H:H,MATCH(F1087,Rotas!M:M,0),1))</f>
        <v/>
      </c>
    </row>
    <row r="1088" spans="2:12" ht="20.100000000000001" customHeight="1" x14ac:dyDescent="0.2">
      <c r="B1088" s="57">
        <v>1083</v>
      </c>
      <c r="C1088" s="39"/>
      <c r="D1088" s="30"/>
      <c r="E1088" s="30"/>
      <c r="F1088" s="59"/>
      <c r="G1088" s="59"/>
      <c r="H1088" s="60"/>
      <c r="I1088" s="68"/>
      <c r="J1088" s="25"/>
      <c r="L1088" s="126" t="str">
        <f>IF(F1088="","",INDEX(Rotas!H:H,MATCH(F1088,Rotas!M:M,0),1))</f>
        <v/>
      </c>
    </row>
    <row r="1089" spans="2:12" ht="20.100000000000001" customHeight="1" x14ac:dyDescent="0.2">
      <c r="B1089" s="57">
        <v>1084</v>
      </c>
      <c r="C1089" s="39"/>
      <c r="D1089" s="30"/>
      <c r="E1089" s="30"/>
      <c r="F1089" s="59"/>
      <c r="G1089" s="59"/>
      <c r="H1089" s="60"/>
      <c r="I1089" s="68"/>
      <c r="J1089" s="25"/>
      <c r="L1089" s="126" t="str">
        <f>IF(F1089="","",INDEX(Rotas!H:H,MATCH(F1089,Rotas!M:M,0),1))</f>
        <v/>
      </c>
    </row>
    <row r="1090" spans="2:12" ht="20.100000000000001" customHeight="1" x14ac:dyDescent="0.2">
      <c r="B1090" s="57">
        <v>1085</v>
      </c>
      <c r="C1090" s="39"/>
      <c r="D1090" s="30"/>
      <c r="E1090" s="30"/>
      <c r="F1090" s="59"/>
      <c r="G1090" s="59"/>
      <c r="H1090" s="60"/>
      <c r="I1090" s="68"/>
      <c r="J1090" s="25"/>
      <c r="L1090" s="126" t="str">
        <f>IF(F1090="","",INDEX(Rotas!H:H,MATCH(F1090,Rotas!M:M,0),1))</f>
        <v/>
      </c>
    </row>
    <row r="1091" spans="2:12" ht="20.100000000000001" customHeight="1" x14ac:dyDescent="0.2">
      <c r="B1091" s="57">
        <v>1086</v>
      </c>
      <c r="C1091" s="39"/>
      <c r="D1091" s="30"/>
      <c r="E1091" s="30"/>
      <c r="F1091" s="59"/>
      <c r="G1091" s="59"/>
      <c r="H1091" s="60"/>
      <c r="I1091" s="68"/>
      <c r="J1091" s="25"/>
      <c r="L1091" s="126" t="str">
        <f>IF(F1091="","",INDEX(Rotas!H:H,MATCH(F1091,Rotas!M:M,0),1))</f>
        <v/>
      </c>
    </row>
    <row r="1092" spans="2:12" ht="20.100000000000001" customHeight="1" x14ac:dyDescent="0.2">
      <c r="B1092" s="57">
        <v>1087</v>
      </c>
      <c r="C1092" s="39"/>
      <c r="D1092" s="30"/>
      <c r="E1092" s="30"/>
      <c r="F1092" s="59"/>
      <c r="G1092" s="59"/>
      <c r="H1092" s="60"/>
      <c r="I1092" s="68"/>
      <c r="J1092" s="25"/>
      <c r="L1092" s="126" t="str">
        <f>IF(F1092="","",INDEX(Rotas!H:H,MATCH(F1092,Rotas!M:M,0),1))</f>
        <v/>
      </c>
    </row>
    <row r="1093" spans="2:12" ht="20.100000000000001" customHeight="1" x14ac:dyDescent="0.2">
      <c r="B1093" s="57">
        <v>1088</v>
      </c>
      <c r="C1093" s="39"/>
      <c r="D1093" s="30"/>
      <c r="E1093" s="30"/>
      <c r="F1093" s="59"/>
      <c r="G1093" s="59"/>
      <c r="H1093" s="60"/>
      <c r="I1093" s="68"/>
      <c r="J1093" s="25"/>
      <c r="L1093" s="126" t="str">
        <f>IF(F1093="","",INDEX(Rotas!H:H,MATCH(F1093,Rotas!M:M,0),1))</f>
        <v/>
      </c>
    </row>
    <row r="1094" spans="2:12" ht="20.100000000000001" customHeight="1" x14ac:dyDescent="0.2">
      <c r="B1094" s="57">
        <v>1089</v>
      </c>
      <c r="C1094" s="39"/>
      <c r="D1094" s="30"/>
      <c r="E1094" s="30"/>
      <c r="F1094" s="59"/>
      <c r="G1094" s="59"/>
      <c r="H1094" s="60"/>
      <c r="I1094" s="68"/>
      <c r="J1094" s="25"/>
      <c r="L1094" s="126" t="str">
        <f>IF(F1094="","",INDEX(Rotas!H:H,MATCH(F1094,Rotas!M:M,0),1))</f>
        <v/>
      </c>
    </row>
    <row r="1095" spans="2:12" ht="20.100000000000001" customHeight="1" x14ac:dyDescent="0.2">
      <c r="B1095" s="57">
        <v>1090</v>
      </c>
      <c r="C1095" s="39"/>
      <c r="D1095" s="30"/>
      <c r="E1095" s="30"/>
      <c r="F1095" s="59"/>
      <c r="G1095" s="59"/>
      <c r="H1095" s="60"/>
      <c r="I1095" s="68"/>
      <c r="J1095" s="25"/>
      <c r="L1095" s="126" t="str">
        <f>IF(F1095="","",INDEX(Rotas!H:H,MATCH(F1095,Rotas!M:M,0),1))</f>
        <v/>
      </c>
    </row>
    <row r="1096" spans="2:12" ht="20.100000000000001" customHeight="1" x14ac:dyDescent="0.2">
      <c r="B1096" s="57">
        <v>1091</v>
      </c>
      <c r="C1096" s="39"/>
      <c r="D1096" s="30"/>
      <c r="E1096" s="30"/>
      <c r="F1096" s="59"/>
      <c r="G1096" s="59"/>
      <c r="H1096" s="60"/>
      <c r="I1096" s="68"/>
      <c r="J1096" s="25"/>
      <c r="L1096" s="126" t="str">
        <f>IF(F1096="","",INDEX(Rotas!H:H,MATCH(F1096,Rotas!M:M,0),1))</f>
        <v/>
      </c>
    </row>
    <row r="1097" spans="2:12" ht="20.100000000000001" customHeight="1" x14ac:dyDescent="0.2">
      <c r="B1097" s="57">
        <v>1092</v>
      </c>
      <c r="C1097" s="39"/>
      <c r="D1097" s="30"/>
      <c r="E1097" s="30"/>
      <c r="F1097" s="59"/>
      <c r="G1097" s="59"/>
      <c r="H1097" s="60"/>
      <c r="I1097" s="68"/>
      <c r="J1097" s="25"/>
      <c r="L1097" s="126" t="str">
        <f>IF(F1097="","",INDEX(Rotas!H:H,MATCH(F1097,Rotas!M:M,0),1))</f>
        <v/>
      </c>
    </row>
    <row r="1098" spans="2:12" ht="20.100000000000001" customHeight="1" x14ac:dyDescent="0.2">
      <c r="B1098" s="57">
        <v>1093</v>
      </c>
      <c r="C1098" s="39"/>
      <c r="D1098" s="30"/>
      <c r="E1098" s="30"/>
      <c r="F1098" s="59"/>
      <c r="G1098" s="59"/>
      <c r="H1098" s="60"/>
      <c r="I1098" s="68"/>
      <c r="J1098" s="25"/>
      <c r="L1098" s="126" t="str">
        <f>IF(F1098="","",INDEX(Rotas!H:H,MATCH(F1098,Rotas!M:M,0),1))</f>
        <v/>
      </c>
    </row>
    <row r="1099" spans="2:12" ht="20.100000000000001" customHeight="1" x14ac:dyDescent="0.2">
      <c r="B1099" s="57">
        <v>1094</v>
      </c>
      <c r="C1099" s="39"/>
      <c r="D1099" s="30"/>
      <c r="E1099" s="30"/>
      <c r="F1099" s="59"/>
      <c r="G1099" s="59"/>
      <c r="H1099" s="60"/>
      <c r="I1099" s="68"/>
      <c r="J1099" s="25"/>
      <c r="L1099" s="126" t="str">
        <f>IF(F1099="","",INDEX(Rotas!H:H,MATCH(F1099,Rotas!M:M,0),1))</f>
        <v/>
      </c>
    </row>
    <row r="1100" spans="2:12" ht="20.100000000000001" customHeight="1" x14ac:dyDescent="0.2">
      <c r="B1100" s="57">
        <v>1095</v>
      </c>
      <c r="C1100" s="39"/>
      <c r="D1100" s="30"/>
      <c r="E1100" s="30"/>
      <c r="F1100" s="59"/>
      <c r="G1100" s="59"/>
      <c r="H1100" s="60"/>
      <c r="I1100" s="68"/>
      <c r="J1100" s="25"/>
      <c r="L1100" s="126" t="str">
        <f>IF(F1100="","",INDEX(Rotas!H:H,MATCH(F1100,Rotas!M:M,0),1))</f>
        <v/>
      </c>
    </row>
    <row r="1101" spans="2:12" ht="20.100000000000001" customHeight="1" x14ac:dyDescent="0.2">
      <c r="B1101" s="57">
        <v>1096</v>
      </c>
      <c r="C1101" s="39"/>
      <c r="D1101" s="30"/>
      <c r="E1101" s="30"/>
      <c r="F1101" s="59"/>
      <c r="G1101" s="59"/>
      <c r="H1101" s="60"/>
      <c r="I1101" s="68"/>
      <c r="J1101" s="25"/>
      <c r="L1101" s="126" t="str">
        <f>IF(F1101="","",INDEX(Rotas!H:H,MATCH(F1101,Rotas!M:M,0),1))</f>
        <v/>
      </c>
    </row>
    <row r="1102" spans="2:12" ht="20.100000000000001" customHeight="1" x14ac:dyDescent="0.2">
      <c r="B1102" s="57">
        <v>1097</v>
      </c>
      <c r="C1102" s="39"/>
      <c r="D1102" s="30"/>
      <c r="E1102" s="30"/>
      <c r="F1102" s="59"/>
      <c r="G1102" s="59"/>
      <c r="H1102" s="60"/>
      <c r="I1102" s="68"/>
      <c r="J1102" s="25"/>
      <c r="L1102" s="126" t="str">
        <f>IF(F1102="","",INDEX(Rotas!H:H,MATCH(F1102,Rotas!M:M,0),1))</f>
        <v/>
      </c>
    </row>
    <row r="1103" spans="2:12" ht="20.100000000000001" customHeight="1" x14ac:dyDescent="0.2">
      <c r="B1103" s="57">
        <v>1098</v>
      </c>
      <c r="C1103" s="39"/>
      <c r="D1103" s="30"/>
      <c r="E1103" s="30"/>
      <c r="F1103" s="59"/>
      <c r="G1103" s="59"/>
      <c r="H1103" s="60"/>
      <c r="I1103" s="68"/>
      <c r="J1103" s="25"/>
      <c r="L1103" s="126" t="str">
        <f>IF(F1103="","",INDEX(Rotas!H:H,MATCH(F1103,Rotas!M:M,0),1))</f>
        <v/>
      </c>
    </row>
    <row r="1104" spans="2:12" ht="20.100000000000001" customHeight="1" x14ac:dyDescent="0.2">
      <c r="B1104" s="57">
        <v>1099</v>
      </c>
      <c r="C1104" s="39"/>
      <c r="D1104" s="30"/>
      <c r="E1104" s="30"/>
      <c r="F1104" s="59"/>
      <c r="G1104" s="59"/>
      <c r="H1104" s="60"/>
      <c r="I1104" s="68"/>
      <c r="J1104" s="25"/>
      <c r="L1104" s="126" t="str">
        <f>IF(F1104="","",INDEX(Rotas!H:H,MATCH(F1104,Rotas!M:M,0),1))</f>
        <v/>
      </c>
    </row>
    <row r="1105" spans="2:12" ht="20.100000000000001" customHeight="1" x14ac:dyDescent="0.2">
      <c r="B1105" s="57">
        <v>1100</v>
      </c>
      <c r="C1105" s="39"/>
      <c r="D1105" s="30"/>
      <c r="E1105" s="30"/>
      <c r="F1105" s="59"/>
      <c r="G1105" s="59"/>
      <c r="H1105" s="60"/>
      <c r="I1105" s="68"/>
      <c r="J1105" s="25"/>
      <c r="L1105" s="126" t="str">
        <f>IF(F1105="","",INDEX(Rotas!H:H,MATCH(F1105,Rotas!M:M,0),1))</f>
        <v/>
      </c>
    </row>
    <row r="1106" spans="2:12" ht="20.100000000000001" customHeight="1" x14ac:dyDescent="0.2">
      <c r="B1106" s="57">
        <v>1101</v>
      </c>
      <c r="C1106" s="39"/>
      <c r="D1106" s="30"/>
      <c r="E1106" s="30"/>
      <c r="F1106" s="59"/>
      <c r="G1106" s="59"/>
      <c r="H1106" s="60"/>
      <c r="I1106" s="68"/>
      <c r="J1106" s="25"/>
      <c r="L1106" s="126" t="str">
        <f>IF(F1106="","",INDEX(Rotas!H:H,MATCH(F1106,Rotas!M:M,0),1))</f>
        <v/>
      </c>
    </row>
    <row r="1107" spans="2:12" ht="20.100000000000001" customHeight="1" x14ac:dyDescent="0.2">
      <c r="B1107" s="57">
        <v>1102</v>
      </c>
      <c r="C1107" s="39"/>
      <c r="D1107" s="30"/>
      <c r="E1107" s="30"/>
      <c r="F1107" s="59"/>
      <c r="G1107" s="59"/>
      <c r="H1107" s="60"/>
      <c r="I1107" s="68"/>
      <c r="J1107" s="25"/>
      <c r="L1107" s="126" t="str">
        <f>IF(F1107="","",INDEX(Rotas!H:H,MATCH(F1107,Rotas!M:M,0),1))</f>
        <v/>
      </c>
    </row>
    <row r="1108" spans="2:12" ht="20.100000000000001" customHeight="1" x14ac:dyDescent="0.2">
      <c r="B1108" s="57">
        <v>1103</v>
      </c>
      <c r="C1108" s="39"/>
      <c r="D1108" s="30"/>
      <c r="E1108" s="30"/>
      <c r="F1108" s="59"/>
      <c r="G1108" s="59"/>
      <c r="H1108" s="60"/>
      <c r="I1108" s="68"/>
      <c r="J1108" s="25"/>
      <c r="L1108" s="126" t="str">
        <f>IF(F1108="","",INDEX(Rotas!H:H,MATCH(F1108,Rotas!M:M,0),1))</f>
        <v/>
      </c>
    </row>
    <row r="1109" spans="2:12" ht="20.100000000000001" customHeight="1" x14ac:dyDescent="0.2">
      <c r="B1109" s="57">
        <v>1104</v>
      </c>
      <c r="C1109" s="39"/>
      <c r="D1109" s="30"/>
      <c r="E1109" s="30"/>
      <c r="F1109" s="59"/>
      <c r="G1109" s="59"/>
      <c r="H1109" s="60"/>
      <c r="I1109" s="68"/>
      <c r="J1109" s="25"/>
      <c r="L1109" s="126" t="str">
        <f>IF(F1109="","",INDEX(Rotas!H:H,MATCH(F1109,Rotas!M:M,0),1))</f>
        <v/>
      </c>
    </row>
    <row r="1110" spans="2:12" ht="20.100000000000001" customHeight="1" x14ac:dyDescent="0.2">
      <c r="B1110" s="57">
        <v>1105</v>
      </c>
      <c r="C1110" s="39"/>
      <c r="D1110" s="30"/>
      <c r="E1110" s="30"/>
      <c r="F1110" s="59"/>
      <c r="G1110" s="59"/>
      <c r="H1110" s="60"/>
      <c r="I1110" s="68"/>
      <c r="J1110" s="25"/>
      <c r="L1110" s="126" t="str">
        <f>IF(F1110="","",INDEX(Rotas!H:H,MATCH(F1110,Rotas!M:M,0),1))</f>
        <v/>
      </c>
    </row>
    <row r="1111" spans="2:12" ht="20.100000000000001" customHeight="1" x14ac:dyDescent="0.2">
      <c r="B1111" s="57">
        <v>1106</v>
      </c>
      <c r="C1111" s="39"/>
      <c r="D1111" s="30"/>
      <c r="E1111" s="30"/>
      <c r="F1111" s="59"/>
      <c r="G1111" s="59"/>
      <c r="H1111" s="60"/>
      <c r="I1111" s="68"/>
      <c r="J1111" s="25"/>
      <c r="L1111" s="126" t="str">
        <f>IF(F1111="","",INDEX(Rotas!H:H,MATCH(F1111,Rotas!M:M,0),1))</f>
        <v/>
      </c>
    </row>
    <row r="1112" spans="2:12" ht="20.100000000000001" customHeight="1" x14ac:dyDescent="0.2">
      <c r="B1112" s="57">
        <v>1107</v>
      </c>
      <c r="C1112" s="39"/>
      <c r="D1112" s="30"/>
      <c r="E1112" s="30"/>
      <c r="F1112" s="59"/>
      <c r="G1112" s="59"/>
      <c r="H1112" s="60"/>
      <c r="I1112" s="68"/>
      <c r="J1112" s="25"/>
      <c r="L1112" s="126" t="str">
        <f>IF(F1112="","",INDEX(Rotas!H:H,MATCH(F1112,Rotas!M:M,0),1))</f>
        <v/>
      </c>
    </row>
    <row r="1113" spans="2:12" ht="20.100000000000001" customHeight="1" x14ac:dyDescent="0.2">
      <c r="B1113" s="57">
        <v>1108</v>
      </c>
      <c r="C1113" s="39"/>
      <c r="D1113" s="30"/>
      <c r="E1113" s="30"/>
      <c r="F1113" s="59"/>
      <c r="G1113" s="59"/>
      <c r="H1113" s="60"/>
      <c r="I1113" s="68"/>
      <c r="J1113" s="25"/>
      <c r="L1113" s="126" t="str">
        <f>IF(F1113="","",INDEX(Rotas!H:H,MATCH(F1113,Rotas!M:M,0),1))</f>
        <v/>
      </c>
    </row>
    <row r="1114" spans="2:12" ht="20.100000000000001" customHeight="1" x14ac:dyDescent="0.2">
      <c r="B1114" s="57">
        <v>1109</v>
      </c>
      <c r="C1114" s="39"/>
      <c r="D1114" s="30"/>
      <c r="E1114" s="30"/>
      <c r="F1114" s="59"/>
      <c r="G1114" s="59"/>
      <c r="H1114" s="60"/>
      <c r="I1114" s="68"/>
      <c r="J1114" s="25"/>
      <c r="L1114" s="126" t="str">
        <f>IF(F1114="","",INDEX(Rotas!H:H,MATCH(F1114,Rotas!M:M,0),1))</f>
        <v/>
      </c>
    </row>
    <row r="1115" spans="2:12" ht="20.100000000000001" customHeight="1" x14ac:dyDescent="0.2">
      <c r="B1115" s="57">
        <v>1110</v>
      </c>
      <c r="C1115" s="39"/>
      <c r="D1115" s="30"/>
      <c r="E1115" s="30"/>
      <c r="F1115" s="59"/>
      <c r="G1115" s="59"/>
      <c r="H1115" s="60"/>
      <c r="I1115" s="68"/>
      <c r="J1115" s="25"/>
      <c r="L1115" s="126" t="str">
        <f>IF(F1115="","",INDEX(Rotas!H:H,MATCH(F1115,Rotas!M:M,0),1))</f>
        <v/>
      </c>
    </row>
    <row r="1116" spans="2:12" ht="20.100000000000001" customHeight="1" x14ac:dyDescent="0.2">
      <c r="B1116" s="57">
        <v>1111</v>
      </c>
      <c r="C1116" s="39"/>
      <c r="D1116" s="30"/>
      <c r="E1116" s="30"/>
      <c r="F1116" s="59"/>
      <c r="G1116" s="59"/>
      <c r="H1116" s="60"/>
      <c r="I1116" s="68"/>
      <c r="J1116" s="25"/>
      <c r="L1116" s="126" t="str">
        <f>IF(F1116="","",INDEX(Rotas!H:H,MATCH(F1116,Rotas!M:M,0),1))</f>
        <v/>
      </c>
    </row>
    <row r="1117" spans="2:12" ht="20.100000000000001" customHeight="1" x14ac:dyDescent="0.2">
      <c r="B1117" s="57">
        <v>1112</v>
      </c>
      <c r="C1117" s="39"/>
      <c r="D1117" s="30"/>
      <c r="E1117" s="30"/>
      <c r="F1117" s="59"/>
      <c r="G1117" s="59"/>
      <c r="H1117" s="60"/>
      <c r="I1117" s="68"/>
      <c r="J1117" s="25"/>
      <c r="L1117" s="126" t="str">
        <f>IF(F1117="","",INDEX(Rotas!H:H,MATCH(F1117,Rotas!M:M,0),1))</f>
        <v/>
      </c>
    </row>
    <row r="1118" spans="2:12" ht="20.100000000000001" customHeight="1" x14ac:dyDescent="0.2">
      <c r="B1118" s="57">
        <v>1113</v>
      </c>
      <c r="C1118" s="39"/>
      <c r="D1118" s="30"/>
      <c r="E1118" s="30"/>
      <c r="F1118" s="59"/>
      <c r="G1118" s="59"/>
      <c r="H1118" s="60"/>
      <c r="I1118" s="68"/>
      <c r="J1118" s="25"/>
      <c r="L1118" s="126" t="str">
        <f>IF(F1118="","",INDEX(Rotas!H:H,MATCH(F1118,Rotas!M:M,0),1))</f>
        <v/>
      </c>
    </row>
    <row r="1119" spans="2:12" ht="20.100000000000001" customHeight="1" x14ac:dyDescent="0.2">
      <c r="B1119" s="57">
        <v>1114</v>
      </c>
      <c r="C1119" s="39"/>
      <c r="D1119" s="30"/>
      <c r="E1119" s="30"/>
      <c r="F1119" s="59"/>
      <c r="G1119" s="59"/>
      <c r="H1119" s="60"/>
      <c r="I1119" s="68"/>
      <c r="J1119" s="25"/>
      <c r="L1119" s="126" t="str">
        <f>IF(F1119="","",INDEX(Rotas!H:H,MATCH(F1119,Rotas!M:M,0),1))</f>
        <v/>
      </c>
    </row>
    <row r="1120" spans="2:12" ht="20.100000000000001" customHeight="1" x14ac:dyDescent="0.2">
      <c r="B1120" s="57">
        <v>1115</v>
      </c>
      <c r="C1120" s="39"/>
      <c r="D1120" s="30"/>
      <c r="E1120" s="30"/>
      <c r="F1120" s="59"/>
      <c r="G1120" s="59"/>
      <c r="H1120" s="60"/>
      <c r="I1120" s="68"/>
      <c r="J1120" s="25"/>
      <c r="L1120" s="126" t="str">
        <f>IF(F1120="","",INDEX(Rotas!H:H,MATCH(F1120,Rotas!M:M,0),1))</f>
        <v/>
      </c>
    </row>
    <row r="1121" spans="2:12" ht="20.100000000000001" customHeight="1" x14ac:dyDescent="0.2">
      <c r="B1121" s="57">
        <v>1116</v>
      </c>
      <c r="C1121" s="39"/>
      <c r="D1121" s="30"/>
      <c r="E1121" s="30"/>
      <c r="F1121" s="59"/>
      <c r="G1121" s="59"/>
      <c r="H1121" s="60"/>
      <c r="I1121" s="68"/>
      <c r="J1121" s="25"/>
      <c r="L1121" s="126" t="str">
        <f>IF(F1121="","",INDEX(Rotas!H:H,MATCH(F1121,Rotas!M:M,0),1))</f>
        <v/>
      </c>
    </row>
    <row r="1122" spans="2:12" ht="20.100000000000001" customHeight="1" x14ac:dyDescent="0.2">
      <c r="B1122" s="57">
        <v>1117</v>
      </c>
      <c r="C1122" s="39"/>
      <c r="D1122" s="30"/>
      <c r="E1122" s="30"/>
      <c r="F1122" s="59"/>
      <c r="G1122" s="59"/>
      <c r="H1122" s="60"/>
      <c r="I1122" s="68"/>
      <c r="J1122" s="25"/>
      <c r="L1122" s="126" t="str">
        <f>IF(F1122="","",INDEX(Rotas!H:H,MATCH(F1122,Rotas!M:M,0),1))</f>
        <v/>
      </c>
    </row>
    <row r="1123" spans="2:12" ht="20.100000000000001" customHeight="1" x14ac:dyDescent="0.2">
      <c r="B1123" s="57">
        <v>1118</v>
      </c>
      <c r="C1123" s="39"/>
      <c r="D1123" s="30"/>
      <c r="E1123" s="30"/>
      <c r="F1123" s="59"/>
      <c r="G1123" s="59"/>
      <c r="H1123" s="60"/>
      <c r="I1123" s="68"/>
      <c r="J1123" s="25"/>
      <c r="L1123" s="126" t="str">
        <f>IF(F1123="","",INDEX(Rotas!H:H,MATCH(F1123,Rotas!M:M,0),1))</f>
        <v/>
      </c>
    </row>
    <row r="1124" spans="2:12" ht="20.100000000000001" customHeight="1" x14ac:dyDescent="0.2">
      <c r="B1124" s="57">
        <v>1119</v>
      </c>
      <c r="C1124" s="39"/>
      <c r="D1124" s="30"/>
      <c r="E1124" s="30"/>
      <c r="F1124" s="59"/>
      <c r="G1124" s="59"/>
      <c r="H1124" s="60"/>
      <c r="I1124" s="68"/>
      <c r="J1124" s="25"/>
      <c r="L1124" s="126" t="str">
        <f>IF(F1124="","",INDEX(Rotas!H:H,MATCH(F1124,Rotas!M:M,0),1))</f>
        <v/>
      </c>
    </row>
    <row r="1125" spans="2:12" ht="20.100000000000001" customHeight="1" x14ac:dyDescent="0.2">
      <c r="B1125" s="57">
        <v>1120</v>
      </c>
      <c r="C1125" s="39"/>
      <c r="D1125" s="30"/>
      <c r="E1125" s="30"/>
      <c r="F1125" s="59"/>
      <c r="G1125" s="59"/>
      <c r="H1125" s="60"/>
      <c r="I1125" s="68"/>
      <c r="J1125" s="25"/>
      <c r="L1125" s="126" t="str">
        <f>IF(F1125="","",INDEX(Rotas!H:H,MATCH(F1125,Rotas!M:M,0),1))</f>
        <v/>
      </c>
    </row>
    <row r="1126" spans="2:12" ht="20.100000000000001" customHeight="1" x14ac:dyDescent="0.2">
      <c r="B1126" s="57">
        <v>1121</v>
      </c>
      <c r="C1126" s="39"/>
      <c r="D1126" s="30"/>
      <c r="E1126" s="30"/>
      <c r="F1126" s="59"/>
      <c r="G1126" s="59"/>
      <c r="H1126" s="60"/>
      <c r="I1126" s="68"/>
      <c r="J1126" s="25"/>
      <c r="L1126" s="126" t="str">
        <f>IF(F1126="","",INDEX(Rotas!H:H,MATCH(F1126,Rotas!M:M,0),1))</f>
        <v/>
      </c>
    </row>
    <row r="1127" spans="2:12" ht="20.100000000000001" customHeight="1" x14ac:dyDescent="0.2">
      <c r="B1127" s="57">
        <v>1122</v>
      </c>
      <c r="C1127" s="39"/>
      <c r="D1127" s="30"/>
      <c r="E1127" s="30"/>
      <c r="F1127" s="59"/>
      <c r="G1127" s="59"/>
      <c r="H1127" s="60"/>
      <c r="I1127" s="68"/>
      <c r="J1127" s="25"/>
      <c r="L1127" s="126" t="str">
        <f>IF(F1127="","",INDEX(Rotas!H:H,MATCH(F1127,Rotas!M:M,0),1))</f>
        <v/>
      </c>
    </row>
    <row r="1128" spans="2:12" ht="20.100000000000001" customHeight="1" x14ac:dyDescent="0.2">
      <c r="B1128" s="57">
        <v>1123</v>
      </c>
      <c r="C1128" s="39"/>
      <c r="D1128" s="30"/>
      <c r="E1128" s="30"/>
      <c r="F1128" s="59"/>
      <c r="G1128" s="59"/>
      <c r="H1128" s="60"/>
      <c r="I1128" s="68"/>
      <c r="J1128" s="25"/>
      <c r="L1128" s="126" t="str">
        <f>IF(F1128="","",INDEX(Rotas!H:H,MATCH(F1128,Rotas!M:M,0),1))</f>
        <v/>
      </c>
    </row>
    <row r="1129" spans="2:12" ht="20.100000000000001" customHeight="1" x14ac:dyDescent="0.2">
      <c r="B1129" s="57">
        <v>1124</v>
      </c>
      <c r="C1129" s="39"/>
      <c r="D1129" s="30"/>
      <c r="E1129" s="30"/>
      <c r="F1129" s="59"/>
      <c r="G1129" s="59"/>
      <c r="H1129" s="60"/>
      <c r="I1129" s="68"/>
      <c r="J1129" s="25"/>
      <c r="L1129" s="126" t="str">
        <f>IF(F1129="","",INDEX(Rotas!H:H,MATCH(F1129,Rotas!M:M,0),1))</f>
        <v/>
      </c>
    </row>
    <row r="1130" spans="2:12" ht="20.100000000000001" customHeight="1" x14ac:dyDescent="0.2">
      <c r="B1130" s="57">
        <v>1125</v>
      </c>
      <c r="C1130" s="39"/>
      <c r="D1130" s="30"/>
      <c r="E1130" s="30"/>
      <c r="F1130" s="59"/>
      <c r="G1130" s="59"/>
      <c r="H1130" s="60"/>
      <c r="I1130" s="68"/>
      <c r="J1130" s="25"/>
      <c r="L1130" s="126" t="str">
        <f>IF(F1130="","",INDEX(Rotas!H:H,MATCH(F1130,Rotas!M:M,0),1))</f>
        <v/>
      </c>
    </row>
    <row r="1131" spans="2:12" ht="20.100000000000001" customHeight="1" x14ac:dyDescent="0.2">
      <c r="B1131" s="57">
        <v>1126</v>
      </c>
      <c r="C1131" s="39"/>
      <c r="D1131" s="30"/>
      <c r="E1131" s="30"/>
      <c r="F1131" s="59"/>
      <c r="G1131" s="59"/>
      <c r="H1131" s="60"/>
      <c r="I1131" s="68"/>
      <c r="J1131" s="25"/>
      <c r="L1131" s="126" t="str">
        <f>IF(F1131="","",INDEX(Rotas!H:H,MATCH(F1131,Rotas!M:M,0),1))</f>
        <v/>
      </c>
    </row>
    <row r="1132" spans="2:12" ht="20.100000000000001" customHeight="1" x14ac:dyDescent="0.2">
      <c r="B1132" s="57">
        <v>1127</v>
      </c>
      <c r="C1132" s="39"/>
      <c r="D1132" s="30"/>
      <c r="E1132" s="30"/>
      <c r="F1132" s="59"/>
      <c r="G1132" s="59"/>
      <c r="H1132" s="60"/>
      <c r="I1132" s="68"/>
      <c r="J1132" s="25"/>
      <c r="L1132" s="126" t="str">
        <f>IF(F1132="","",INDEX(Rotas!H:H,MATCH(F1132,Rotas!M:M,0),1))</f>
        <v/>
      </c>
    </row>
    <row r="1133" spans="2:12" ht="20.100000000000001" customHeight="1" x14ac:dyDescent="0.2">
      <c r="B1133" s="57">
        <v>1128</v>
      </c>
      <c r="C1133" s="39"/>
      <c r="D1133" s="30"/>
      <c r="E1133" s="30"/>
      <c r="F1133" s="59"/>
      <c r="G1133" s="59"/>
      <c r="H1133" s="60"/>
      <c r="I1133" s="68"/>
      <c r="J1133" s="25"/>
      <c r="L1133" s="126" t="str">
        <f>IF(F1133="","",INDEX(Rotas!H:H,MATCH(F1133,Rotas!M:M,0),1))</f>
        <v/>
      </c>
    </row>
    <row r="1134" spans="2:12" ht="20.100000000000001" customHeight="1" x14ac:dyDescent="0.2">
      <c r="B1134" s="57">
        <v>1129</v>
      </c>
      <c r="C1134" s="39"/>
      <c r="D1134" s="30"/>
      <c r="E1134" s="30"/>
      <c r="F1134" s="59"/>
      <c r="G1134" s="59"/>
      <c r="H1134" s="60"/>
      <c r="I1134" s="68"/>
      <c r="J1134" s="25"/>
      <c r="L1134" s="126" t="str">
        <f>IF(F1134="","",INDEX(Rotas!H:H,MATCH(F1134,Rotas!M:M,0),1))</f>
        <v/>
      </c>
    </row>
    <row r="1135" spans="2:12" ht="20.100000000000001" customHeight="1" x14ac:dyDescent="0.2">
      <c r="B1135" s="57">
        <v>1130</v>
      </c>
      <c r="C1135" s="39"/>
      <c r="D1135" s="30"/>
      <c r="E1135" s="30"/>
      <c r="F1135" s="59"/>
      <c r="G1135" s="59"/>
      <c r="H1135" s="60"/>
      <c r="I1135" s="68"/>
      <c r="J1135" s="25"/>
      <c r="L1135" s="126" t="str">
        <f>IF(F1135="","",INDEX(Rotas!H:H,MATCH(F1135,Rotas!M:M,0),1))</f>
        <v/>
      </c>
    </row>
    <row r="1136" spans="2:12" ht="20.100000000000001" customHeight="1" x14ac:dyDescent="0.2">
      <c r="B1136" s="57">
        <v>1131</v>
      </c>
      <c r="C1136" s="39"/>
      <c r="D1136" s="30"/>
      <c r="E1136" s="30"/>
      <c r="F1136" s="59"/>
      <c r="G1136" s="59"/>
      <c r="H1136" s="60"/>
      <c r="I1136" s="68"/>
      <c r="J1136" s="25"/>
      <c r="L1136" s="126" t="str">
        <f>IF(F1136="","",INDEX(Rotas!H:H,MATCH(F1136,Rotas!M:M,0),1))</f>
        <v/>
      </c>
    </row>
    <row r="1137" spans="2:12" ht="20.100000000000001" customHeight="1" x14ac:dyDescent="0.2">
      <c r="B1137" s="57">
        <v>1132</v>
      </c>
      <c r="C1137" s="39"/>
      <c r="D1137" s="30"/>
      <c r="E1137" s="30"/>
      <c r="F1137" s="59"/>
      <c r="G1137" s="59"/>
      <c r="H1137" s="60"/>
      <c r="I1137" s="68"/>
      <c r="J1137" s="25"/>
      <c r="L1137" s="126" t="str">
        <f>IF(F1137="","",INDEX(Rotas!H:H,MATCH(F1137,Rotas!M:M,0),1))</f>
        <v/>
      </c>
    </row>
    <row r="1138" spans="2:12" ht="20.100000000000001" customHeight="1" x14ac:dyDescent="0.2">
      <c r="B1138" s="57">
        <v>1133</v>
      </c>
      <c r="C1138" s="39"/>
      <c r="D1138" s="30"/>
      <c r="E1138" s="30"/>
      <c r="F1138" s="59"/>
      <c r="G1138" s="59"/>
      <c r="H1138" s="60"/>
      <c r="I1138" s="68"/>
      <c r="J1138" s="25"/>
      <c r="L1138" s="126" t="str">
        <f>IF(F1138="","",INDEX(Rotas!H:H,MATCH(F1138,Rotas!M:M,0),1))</f>
        <v/>
      </c>
    </row>
    <row r="1139" spans="2:12" ht="20.100000000000001" customHeight="1" x14ac:dyDescent="0.2">
      <c r="B1139" s="57">
        <v>1134</v>
      </c>
      <c r="C1139" s="39"/>
      <c r="D1139" s="30"/>
      <c r="E1139" s="30"/>
      <c r="F1139" s="59"/>
      <c r="G1139" s="59"/>
      <c r="H1139" s="60"/>
      <c r="I1139" s="68"/>
      <c r="J1139" s="25"/>
      <c r="L1139" s="126" t="str">
        <f>IF(F1139="","",INDEX(Rotas!H:H,MATCH(F1139,Rotas!M:M,0),1))</f>
        <v/>
      </c>
    </row>
    <row r="1140" spans="2:12" ht="20.100000000000001" customHeight="1" x14ac:dyDescent="0.2">
      <c r="B1140" s="57">
        <v>1135</v>
      </c>
      <c r="C1140" s="39"/>
      <c r="D1140" s="30"/>
      <c r="E1140" s="30"/>
      <c r="F1140" s="59"/>
      <c r="G1140" s="59"/>
      <c r="H1140" s="60"/>
      <c r="I1140" s="68"/>
      <c r="J1140" s="25"/>
      <c r="L1140" s="126" t="str">
        <f>IF(F1140="","",INDEX(Rotas!H:H,MATCH(F1140,Rotas!M:M,0),1))</f>
        <v/>
      </c>
    </row>
    <row r="1141" spans="2:12" ht="20.100000000000001" customHeight="1" x14ac:dyDescent="0.2">
      <c r="B1141" s="57">
        <v>1136</v>
      </c>
      <c r="C1141" s="39"/>
      <c r="D1141" s="30"/>
      <c r="E1141" s="30"/>
      <c r="F1141" s="59"/>
      <c r="G1141" s="59"/>
      <c r="H1141" s="60"/>
      <c r="I1141" s="68"/>
      <c r="J1141" s="25"/>
      <c r="L1141" s="126" t="str">
        <f>IF(F1141="","",INDEX(Rotas!H:H,MATCH(F1141,Rotas!M:M,0),1))</f>
        <v/>
      </c>
    </row>
    <row r="1142" spans="2:12" ht="20.100000000000001" customHeight="1" x14ac:dyDescent="0.2">
      <c r="B1142" s="57">
        <v>1137</v>
      </c>
      <c r="C1142" s="39"/>
      <c r="D1142" s="30"/>
      <c r="E1142" s="30"/>
      <c r="F1142" s="59"/>
      <c r="G1142" s="59"/>
      <c r="H1142" s="60"/>
      <c r="I1142" s="68"/>
      <c r="J1142" s="25"/>
      <c r="L1142" s="126" t="str">
        <f>IF(F1142="","",INDEX(Rotas!H:H,MATCH(F1142,Rotas!M:M,0),1))</f>
        <v/>
      </c>
    </row>
    <row r="1143" spans="2:12" ht="20.100000000000001" customHeight="1" x14ac:dyDescent="0.2">
      <c r="B1143" s="57">
        <v>1138</v>
      </c>
      <c r="C1143" s="39"/>
      <c r="D1143" s="30"/>
      <c r="E1143" s="30"/>
      <c r="F1143" s="59"/>
      <c r="G1143" s="59"/>
      <c r="H1143" s="60"/>
      <c r="I1143" s="68"/>
      <c r="J1143" s="25"/>
      <c r="L1143" s="126" t="str">
        <f>IF(F1143="","",INDEX(Rotas!H:H,MATCH(F1143,Rotas!M:M,0),1))</f>
        <v/>
      </c>
    </row>
    <row r="1144" spans="2:12" ht="20.100000000000001" customHeight="1" x14ac:dyDescent="0.2">
      <c r="B1144" s="57">
        <v>1139</v>
      </c>
      <c r="C1144" s="39"/>
      <c r="D1144" s="30"/>
      <c r="E1144" s="30"/>
      <c r="F1144" s="59"/>
      <c r="G1144" s="59"/>
      <c r="H1144" s="60"/>
      <c r="I1144" s="68"/>
      <c r="J1144" s="25"/>
      <c r="L1144" s="126" t="str">
        <f>IF(F1144="","",INDEX(Rotas!H:H,MATCH(F1144,Rotas!M:M,0),1))</f>
        <v/>
      </c>
    </row>
    <row r="1145" spans="2:12" ht="20.100000000000001" customHeight="1" x14ac:dyDescent="0.2">
      <c r="B1145" s="57">
        <v>1140</v>
      </c>
      <c r="C1145" s="39"/>
      <c r="D1145" s="30"/>
      <c r="E1145" s="30"/>
      <c r="F1145" s="59"/>
      <c r="G1145" s="59"/>
      <c r="H1145" s="60"/>
      <c r="I1145" s="68"/>
      <c r="J1145" s="25"/>
      <c r="L1145" s="126" t="str">
        <f>IF(F1145="","",INDEX(Rotas!H:H,MATCH(F1145,Rotas!M:M,0),1))</f>
        <v/>
      </c>
    </row>
    <row r="1146" spans="2:12" ht="20.100000000000001" customHeight="1" x14ac:dyDescent="0.2">
      <c r="B1146" s="57">
        <v>1141</v>
      </c>
      <c r="C1146" s="39"/>
      <c r="D1146" s="30"/>
      <c r="E1146" s="30"/>
      <c r="F1146" s="59"/>
      <c r="G1146" s="59"/>
      <c r="H1146" s="60"/>
      <c r="I1146" s="68"/>
      <c r="J1146" s="25"/>
      <c r="L1146" s="126" t="str">
        <f>IF(F1146="","",INDEX(Rotas!H:H,MATCH(F1146,Rotas!M:M,0),1))</f>
        <v/>
      </c>
    </row>
    <row r="1147" spans="2:12" ht="20.100000000000001" customHeight="1" x14ac:dyDescent="0.2">
      <c r="B1147" s="57">
        <v>1142</v>
      </c>
      <c r="C1147" s="39"/>
      <c r="D1147" s="30"/>
      <c r="E1147" s="30"/>
      <c r="F1147" s="59"/>
      <c r="G1147" s="59"/>
      <c r="H1147" s="60"/>
      <c r="I1147" s="68"/>
      <c r="J1147" s="25"/>
      <c r="L1147" s="126" t="str">
        <f>IF(F1147="","",INDEX(Rotas!H:H,MATCH(F1147,Rotas!M:M,0),1))</f>
        <v/>
      </c>
    </row>
    <row r="1148" spans="2:12" ht="20.100000000000001" customHeight="1" x14ac:dyDescent="0.2">
      <c r="B1148" s="57">
        <v>1143</v>
      </c>
      <c r="C1148" s="39"/>
      <c r="D1148" s="30"/>
      <c r="E1148" s="30"/>
      <c r="F1148" s="59"/>
      <c r="G1148" s="59"/>
      <c r="H1148" s="60"/>
      <c r="I1148" s="68"/>
      <c r="J1148" s="25"/>
      <c r="L1148" s="126" t="str">
        <f>IF(F1148="","",INDEX(Rotas!H:H,MATCH(F1148,Rotas!M:M,0),1))</f>
        <v/>
      </c>
    </row>
    <row r="1149" spans="2:12" ht="20.100000000000001" customHeight="1" x14ac:dyDescent="0.2">
      <c r="B1149" s="57">
        <v>1144</v>
      </c>
      <c r="C1149" s="39"/>
      <c r="D1149" s="30"/>
      <c r="E1149" s="30"/>
      <c r="F1149" s="59"/>
      <c r="G1149" s="59"/>
      <c r="H1149" s="60"/>
      <c r="I1149" s="68"/>
      <c r="J1149" s="25"/>
      <c r="L1149" s="126" t="str">
        <f>IF(F1149="","",INDEX(Rotas!H:H,MATCH(F1149,Rotas!M:M,0),1))</f>
        <v/>
      </c>
    </row>
    <row r="1150" spans="2:12" ht="20.100000000000001" customHeight="1" x14ac:dyDescent="0.2">
      <c r="B1150" s="57">
        <v>1145</v>
      </c>
      <c r="C1150" s="39"/>
      <c r="D1150" s="30"/>
      <c r="E1150" s="30"/>
      <c r="F1150" s="59"/>
      <c r="G1150" s="59"/>
      <c r="H1150" s="60"/>
      <c r="I1150" s="68"/>
      <c r="J1150" s="25"/>
      <c r="L1150" s="126" t="str">
        <f>IF(F1150="","",INDEX(Rotas!H:H,MATCH(F1150,Rotas!M:M,0),1))</f>
        <v/>
      </c>
    </row>
    <row r="1151" spans="2:12" ht="20.100000000000001" customHeight="1" x14ac:dyDescent="0.2">
      <c r="B1151" s="57">
        <v>1146</v>
      </c>
      <c r="C1151" s="39"/>
      <c r="D1151" s="30"/>
      <c r="E1151" s="30"/>
      <c r="F1151" s="59"/>
      <c r="G1151" s="59"/>
      <c r="H1151" s="60"/>
      <c r="I1151" s="68"/>
      <c r="J1151" s="25"/>
      <c r="L1151" s="126" t="str">
        <f>IF(F1151="","",INDEX(Rotas!H:H,MATCH(F1151,Rotas!M:M,0),1))</f>
        <v/>
      </c>
    </row>
    <row r="1152" spans="2:12" ht="20.100000000000001" customHeight="1" x14ac:dyDescent="0.2">
      <c r="B1152" s="57">
        <v>1147</v>
      </c>
      <c r="C1152" s="39"/>
      <c r="D1152" s="30"/>
      <c r="E1152" s="30"/>
      <c r="F1152" s="59"/>
      <c r="G1152" s="59"/>
      <c r="H1152" s="60"/>
      <c r="I1152" s="68"/>
      <c r="J1152" s="25"/>
      <c r="L1152" s="126" t="str">
        <f>IF(F1152="","",INDEX(Rotas!H:H,MATCH(F1152,Rotas!M:M,0),1))</f>
        <v/>
      </c>
    </row>
    <row r="1153" spans="2:12" ht="20.100000000000001" customHeight="1" x14ac:dyDescent="0.2">
      <c r="B1153" s="57">
        <v>1148</v>
      </c>
      <c r="C1153" s="39"/>
      <c r="D1153" s="30"/>
      <c r="E1153" s="30"/>
      <c r="F1153" s="59"/>
      <c r="G1153" s="59"/>
      <c r="H1153" s="60"/>
      <c r="I1153" s="68"/>
      <c r="J1153" s="25"/>
      <c r="L1153" s="126" t="str">
        <f>IF(F1153="","",INDEX(Rotas!H:H,MATCH(F1153,Rotas!M:M,0),1))</f>
        <v/>
      </c>
    </row>
    <row r="1154" spans="2:12" ht="20.100000000000001" customHeight="1" x14ac:dyDescent="0.2">
      <c r="B1154" s="57">
        <v>1149</v>
      </c>
      <c r="C1154" s="39"/>
      <c r="D1154" s="30"/>
      <c r="E1154" s="30"/>
      <c r="F1154" s="59"/>
      <c r="G1154" s="59"/>
      <c r="H1154" s="60"/>
      <c r="I1154" s="68"/>
      <c r="J1154" s="25"/>
      <c r="L1154" s="126" t="str">
        <f>IF(F1154="","",INDEX(Rotas!H:H,MATCH(F1154,Rotas!M:M,0),1))</f>
        <v/>
      </c>
    </row>
    <row r="1155" spans="2:12" ht="20.100000000000001" customHeight="1" x14ac:dyDescent="0.2">
      <c r="B1155" s="57">
        <v>1150</v>
      </c>
      <c r="C1155" s="39"/>
      <c r="D1155" s="30"/>
      <c r="E1155" s="30"/>
      <c r="F1155" s="59"/>
      <c r="G1155" s="59"/>
      <c r="H1155" s="60"/>
      <c r="I1155" s="68"/>
      <c r="J1155" s="25"/>
      <c r="L1155" s="126" t="str">
        <f>IF(F1155="","",INDEX(Rotas!H:H,MATCH(F1155,Rotas!M:M,0),1))</f>
        <v/>
      </c>
    </row>
    <row r="1156" spans="2:12" ht="20.100000000000001" customHeight="1" x14ac:dyDescent="0.2">
      <c r="B1156" s="57">
        <v>1151</v>
      </c>
      <c r="C1156" s="39"/>
      <c r="D1156" s="30"/>
      <c r="E1156" s="30"/>
      <c r="F1156" s="59"/>
      <c r="G1156" s="59"/>
      <c r="H1156" s="60"/>
      <c r="I1156" s="68"/>
      <c r="J1156" s="25"/>
      <c r="L1156" s="126" t="str">
        <f>IF(F1156="","",INDEX(Rotas!H:H,MATCH(F1156,Rotas!M:M,0),1))</f>
        <v/>
      </c>
    </row>
    <row r="1157" spans="2:12" ht="20.100000000000001" customHeight="1" x14ac:dyDescent="0.2">
      <c r="B1157" s="57">
        <v>1152</v>
      </c>
      <c r="C1157" s="39"/>
      <c r="D1157" s="30"/>
      <c r="E1157" s="30"/>
      <c r="F1157" s="59"/>
      <c r="G1157" s="59"/>
      <c r="H1157" s="60"/>
      <c r="I1157" s="68"/>
      <c r="J1157" s="25"/>
      <c r="L1157" s="126" t="str">
        <f>IF(F1157="","",INDEX(Rotas!H:H,MATCH(F1157,Rotas!M:M,0),1))</f>
        <v/>
      </c>
    </row>
    <row r="1158" spans="2:12" ht="20.100000000000001" customHeight="1" x14ac:dyDescent="0.2">
      <c r="B1158" s="57">
        <v>1153</v>
      </c>
      <c r="C1158" s="39"/>
      <c r="D1158" s="30"/>
      <c r="E1158" s="30"/>
      <c r="F1158" s="59"/>
      <c r="G1158" s="59"/>
      <c r="H1158" s="60"/>
      <c r="I1158" s="68"/>
      <c r="J1158" s="25"/>
      <c r="L1158" s="126" t="str">
        <f>IF(F1158="","",INDEX(Rotas!H:H,MATCH(F1158,Rotas!M:M,0),1))</f>
        <v/>
      </c>
    </row>
    <row r="1159" spans="2:12" ht="20.100000000000001" customHeight="1" x14ac:dyDescent="0.2">
      <c r="B1159" s="57">
        <v>1154</v>
      </c>
      <c r="C1159" s="39"/>
      <c r="D1159" s="30"/>
      <c r="E1159" s="30"/>
      <c r="F1159" s="59"/>
      <c r="G1159" s="59"/>
      <c r="H1159" s="60"/>
      <c r="I1159" s="68"/>
      <c r="J1159" s="25"/>
      <c r="L1159" s="126" t="str">
        <f>IF(F1159="","",INDEX(Rotas!H:H,MATCH(F1159,Rotas!M:M,0),1))</f>
        <v/>
      </c>
    </row>
    <row r="1160" spans="2:12" ht="20.100000000000001" customHeight="1" x14ac:dyDescent="0.2">
      <c r="B1160" s="57">
        <v>1155</v>
      </c>
      <c r="C1160" s="39"/>
      <c r="D1160" s="30"/>
      <c r="E1160" s="30"/>
      <c r="F1160" s="59"/>
      <c r="G1160" s="59"/>
      <c r="H1160" s="60"/>
      <c r="I1160" s="68"/>
      <c r="J1160" s="25"/>
      <c r="L1160" s="126" t="str">
        <f>IF(F1160="","",INDEX(Rotas!H:H,MATCH(F1160,Rotas!M:M,0),1))</f>
        <v/>
      </c>
    </row>
    <row r="1161" spans="2:12" ht="20.100000000000001" customHeight="1" x14ac:dyDescent="0.2">
      <c r="B1161" s="57">
        <v>1156</v>
      </c>
      <c r="C1161" s="39"/>
      <c r="D1161" s="30"/>
      <c r="E1161" s="30"/>
      <c r="F1161" s="59"/>
      <c r="G1161" s="59"/>
      <c r="H1161" s="60"/>
      <c r="I1161" s="68"/>
      <c r="J1161" s="25"/>
      <c r="L1161" s="126" t="str">
        <f>IF(F1161="","",INDEX(Rotas!H:H,MATCH(F1161,Rotas!M:M,0),1))</f>
        <v/>
      </c>
    </row>
    <row r="1162" spans="2:12" ht="20.100000000000001" customHeight="1" x14ac:dyDescent="0.2">
      <c r="B1162" s="57">
        <v>1157</v>
      </c>
      <c r="C1162" s="39"/>
      <c r="D1162" s="30"/>
      <c r="E1162" s="30"/>
      <c r="F1162" s="59"/>
      <c r="G1162" s="59"/>
      <c r="H1162" s="60"/>
      <c r="I1162" s="68"/>
      <c r="J1162" s="25"/>
      <c r="L1162" s="126" t="str">
        <f>IF(F1162="","",INDEX(Rotas!H:H,MATCH(F1162,Rotas!M:M,0),1))</f>
        <v/>
      </c>
    </row>
    <row r="1163" spans="2:12" ht="20.100000000000001" customHeight="1" x14ac:dyDescent="0.2">
      <c r="B1163" s="57">
        <v>1158</v>
      </c>
      <c r="C1163" s="39"/>
      <c r="D1163" s="30"/>
      <c r="E1163" s="30"/>
      <c r="F1163" s="59"/>
      <c r="G1163" s="59"/>
      <c r="H1163" s="60"/>
      <c r="I1163" s="68"/>
      <c r="J1163" s="25"/>
      <c r="L1163" s="126" t="str">
        <f>IF(F1163="","",INDEX(Rotas!H:H,MATCH(F1163,Rotas!M:M,0),1))</f>
        <v/>
      </c>
    </row>
    <row r="1164" spans="2:12" ht="20.100000000000001" customHeight="1" x14ac:dyDescent="0.2">
      <c r="B1164" s="57">
        <v>1159</v>
      </c>
      <c r="C1164" s="39"/>
      <c r="D1164" s="30"/>
      <c r="E1164" s="30"/>
      <c r="F1164" s="59"/>
      <c r="G1164" s="59"/>
      <c r="H1164" s="60"/>
      <c r="I1164" s="68"/>
      <c r="J1164" s="25"/>
      <c r="L1164" s="126" t="str">
        <f>IF(F1164="","",INDEX(Rotas!H:H,MATCH(F1164,Rotas!M:M,0),1))</f>
        <v/>
      </c>
    </row>
    <row r="1165" spans="2:12" ht="20.100000000000001" customHeight="1" x14ac:dyDescent="0.2">
      <c r="B1165" s="57">
        <v>1160</v>
      </c>
      <c r="C1165" s="39"/>
      <c r="D1165" s="30"/>
      <c r="E1165" s="30"/>
      <c r="F1165" s="59"/>
      <c r="G1165" s="59"/>
      <c r="H1165" s="60"/>
      <c r="I1165" s="68"/>
      <c r="J1165" s="25"/>
      <c r="L1165" s="126" t="str">
        <f>IF(F1165="","",INDEX(Rotas!H:H,MATCH(F1165,Rotas!M:M,0),1))</f>
        <v/>
      </c>
    </row>
    <row r="1166" spans="2:12" ht="20.100000000000001" customHeight="1" x14ac:dyDescent="0.2">
      <c r="B1166" s="57">
        <v>1161</v>
      </c>
      <c r="C1166" s="39"/>
      <c r="D1166" s="30"/>
      <c r="E1166" s="30"/>
      <c r="F1166" s="59"/>
      <c r="G1166" s="59"/>
      <c r="H1166" s="60"/>
      <c r="I1166" s="68"/>
      <c r="J1166" s="25"/>
      <c r="L1166" s="126" t="str">
        <f>IF(F1166="","",INDEX(Rotas!H:H,MATCH(F1166,Rotas!M:M,0),1))</f>
        <v/>
      </c>
    </row>
    <row r="1167" spans="2:12" ht="20.100000000000001" customHeight="1" x14ac:dyDescent="0.2">
      <c r="B1167" s="57">
        <v>1162</v>
      </c>
      <c r="C1167" s="39"/>
      <c r="D1167" s="30"/>
      <c r="E1167" s="30"/>
      <c r="F1167" s="59"/>
      <c r="G1167" s="59"/>
      <c r="H1167" s="60"/>
      <c r="I1167" s="68"/>
      <c r="J1167" s="25"/>
      <c r="L1167" s="126" t="str">
        <f>IF(F1167="","",INDEX(Rotas!H:H,MATCH(F1167,Rotas!M:M,0),1))</f>
        <v/>
      </c>
    </row>
    <row r="1168" spans="2:12" ht="20.100000000000001" customHeight="1" x14ac:dyDescent="0.2">
      <c r="B1168" s="57">
        <v>1163</v>
      </c>
      <c r="C1168" s="39"/>
      <c r="D1168" s="30"/>
      <c r="E1168" s="30"/>
      <c r="F1168" s="59"/>
      <c r="G1168" s="59"/>
      <c r="H1168" s="60"/>
      <c r="I1168" s="68"/>
      <c r="J1168" s="25"/>
      <c r="L1168" s="126" t="str">
        <f>IF(F1168="","",INDEX(Rotas!H:H,MATCH(F1168,Rotas!M:M,0),1))</f>
        <v/>
      </c>
    </row>
    <row r="1169" spans="2:12" ht="20.100000000000001" customHeight="1" x14ac:dyDescent="0.2">
      <c r="B1169" s="57">
        <v>1164</v>
      </c>
      <c r="C1169" s="39"/>
      <c r="D1169" s="30"/>
      <c r="E1169" s="30"/>
      <c r="F1169" s="59"/>
      <c r="G1169" s="59"/>
      <c r="H1169" s="60"/>
      <c r="I1169" s="68"/>
      <c r="J1169" s="25"/>
      <c r="L1169" s="126" t="str">
        <f>IF(F1169="","",INDEX(Rotas!H:H,MATCH(F1169,Rotas!M:M,0),1))</f>
        <v/>
      </c>
    </row>
    <row r="1170" spans="2:12" ht="20.100000000000001" customHeight="1" x14ac:dyDescent="0.2">
      <c r="B1170" s="57">
        <v>1165</v>
      </c>
      <c r="C1170" s="39"/>
      <c r="D1170" s="30"/>
      <c r="E1170" s="30"/>
      <c r="F1170" s="59"/>
      <c r="G1170" s="59"/>
      <c r="H1170" s="60"/>
      <c r="I1170" s="68"/>
      <c r="J1170" s="25"/>
      <c r="L1170" s="126" t="str">
        <f>IF(F1170="","",INDEX(Rotas!H:H,MATCH(F1170,Rotas!M:M,0),1))</f>
        <v/>
      </c>
    </row>
    <row r="1171" spans="2:12" ht="20.100000000000001" customHeight="1" x14ac:dyDescent="0.2">
      <c r="B1171" s="57">
        <v>1166</v>
      </c>
      <c r="C1171" s="39"/>
      <c r="D1171" s="30"/>
      <c r="E1171" s="30"/>
      <c r="F1171" s="59"/>
      <c r="G1171" s="59"/>
      <c r="H1171" s="60"/>
      <c r="I1171" s="68"/>
      <c r="J1171" s="25"/>
      <c r="L1171" s="126" t="str">
        <f>IF(F1171="","",INDEX(Rotas!H:H,MATCH(F1171,Rotas!M:M,0),1))</f>
        <v/>
      </c>
    </row>
    <row r="1172" spans="2:12" ht="20.100000000000001" customHeight="1" x14ac:dyDescent="0.2">
      <c r="B1172" s="57">
        <v>1167</v>
      </c>
      <c r="C1172" s="39"/>
      <c r="D1172" s="30"/>
      <c r="E1172" s="30"/>
      <c r="F1172" s="59"/>
      <c r="G1172" s="59"/>
      <c r="H1172" s="60"/>
      <c r="I1172" s="68"/>
      <c r="J1172" s="25"/>
      <c r="L1172" s="126" t="str">
        <f>IF(F1172="","",INDEX(Rotas!H:H,MATCH(F1172,Rotas!M:M,0),1))</f>
        <v/>
      </c>
    </row>
    <row r="1173" spans="2:12" ht="20.100000000000001" customHeight="1" x14ac:dyDescent="0.2">
      <c r="B1173" s="57">
        <v>1168</v>
      </c>
      <c r="C1173" s="39"/>
      <c r="D1173" s="30"/>
      <c r="E1173" s="30"/>
      <c r="F1173" s="59"/>
      <c r="G1173" s="59"/>
      <c r="H1173" s="60"/>
      <c r="I1173" s="68"/>
      <c r="J1173" s="25"/>
      <c r="L1173" s="126" t="str">
        <f>IF(F1173="","",INDEX(Rotas!H:H,MATCH(F1173,Rotas!M:M,0),1))</f>
        <v/>
      </c>
    </row>
    <row r="1174" spans="2:12" ht="20.100000000000001" customHeight="1" x14ac:dyDescent="0.2">
      <c r="B1174" s="57">
        <v>1169</v>
      </c>
      <c r="C1174" s="39"/>
      <c r="D1174" s="30"/>
      <c r="E1174" s="30"/>
      <c r="F1174" s="59"/>
      <c r="G1174" s="59"/>
      <c r="H1174" s="60"/>
      <c r="I1174" s="68"/>
      <c r="J1174" s="25"/>
      <c r="L1174" s="126" t="str">
        <f>IF(F1174="","",INDEX(Rotas!H:H,MATCH(F1174,Rotas!M:M,0),1))</f>
        <v/>
      </c>
    </row>
    <row r="1175" spans="2:12" ht="20.100000000000001" customHeight="1" x14ac:dyDescent="0.2">
      <c r="B1175" s="57">
        <v>1170</v>
      </c>
      <c r="C1175" s="39"/>
      <c r="D1175" s="30"/>
      <c r="E1175" s="30"/>
      <c r="F1175" s="59"/>
      <c r="G1175" s="59"/>
      <c r="H1175" s="60"/>
      <c r="I1175" s="68"/>
      <c r="J1175" s="25"/>
      <c r="L1175" s="126" t="str">
        <f>IF(F1175="","",INDEX(Rotas!H:H,MATCH(F1175,Rotas!M:M,0),1))</f>
        <v/>
      </c>
    </row>
    <row r="1176" spans="2:12" ht="20.100000000000001" customHeight="1" x14ac:dyDescent="0.2">
      <c r="B1176" s="57">
        <v>1171</v>
      </c>
      <c r="C1176" s="39"/>
      <c r="D1176" s="30"/>
      <c r="E1176" s="30"/>
      <c r="F1176" s="59"/>
      <c r="G1176" s="59"/>
      <c r="H1176" s="60"/>
      <c r="I1176" s="68"/>
      <c r="J1176" s="25"/>
      <c r="L1176" s="126" t="str">
        <f>IF(F1176="","",INDEX(Rotas!H:H,MATCH(F1176,Rotas!M:M,0),1))</f>
        <v/>
      </c>
    </row>
    <row r="1177" spans="2:12" ht="20.100000000000001" customHeight="1" x14ac:dyDescent="0.2">
      <c r="B1177" s="57">
        <v>1172</v>
      </c>
      <c r="C1177" s="39"/>
      <c r="D1177" s="30"/>
      <c r="E1177" s="30"/>
      <c r="F1177" s="59"/>
      <c r="G1177" s="59"/>
      <c r="H1177" s="60"/>
      <c r="I1177" s="68"/>
      <c r="J1177" s="25"/>
      <c r="L1177" s="126" t="str">
        <f>IF(F1177="","",INDEX(Rotas!H:H,MATCH(F1177,Rotas!M:M,0),1))</f>
        <v/>
      </c>
    </row>
    <row r="1178" spans="2:12" ht="20.100000000000001" customHeight="1" x14ac:dyDescent="0.2">
      <c r="B1178" s="57">
        <v>1173</v>
      </c>
      <c r="C1178" s="39"/>
      <c r="D1178" s="30"/>
      <c r="E1178" s="30"/>
      <c r="F1178" s="59"/>
      <c r="G1178" s="59"/>
      <c r="H1178" s="60"/>
      <c r="I1178" s="68"/>
      <c r="J1178" s="25"/>
      <c r="L1178" s="126" t="str">
        <f>IF(F1178="","",INDEX(Rotas!H:H,MATCH(F1178,Rotas!M:M,0),1))</f>
        <v/>
      </c>
    </row>
    <row r="1179" spans="2:12" ht="20.100000000000001" customHeight="1" x14ac:dyDescent="0.2">
      <c r="B1179" s="57">
        <v>1174</v>
      </c>
      <c r="C1179" s="39"/>
      <c r="D1179" s="30"/>
      <c r="E1179" s="30"/>
      <c r="F1179" s="59"/>
      <c r="G1179" s="59"/>
      <c r="H1179" s="60"/>
      <c r="I1179" s="68"/>
      <c r="J1179" s="25"/>
      <c r="L1179" s="126" t="str">
        <f>IF(F1179="","",INDEX(Rotas!H:H,MATCH(F1179,Rotas!M:M,0),1))</f>
        <v/>
      </c>
    </row>
    <row r="1180" spans="2:12" ht="20.100000000000001" customHeight="1" x14ac:dyDescent="0.2">
      <c r="B1180" s="57">
        <v>1175</v>
      </c>
      <c r="C1180" s="39"/>
      <c r="D1180" s="30"/>
      <c r="E1180" s="30"/>
      <c r="F1180" s="59"/>
      <c r="G1180" s="59"/>
      <c r="H1180" s="60"/>
      <c r="I1180" s="68"/>
      <c r="J1180" s="25"/>
      <c r="L1180" s="126" t="str">
        <f>IF(F1180="","",INDEX(Rotas!H:H,MATCH(F1180,Rotas!M:M,0),1))</f>
        <v/>
      </c>
    </row>
    <row r="1181" spans="2:12" ht="20.100000000000001" customHeight="1" x14ac:dyDescent="0.2">
      <c r="B1181" s="57">
        <v>1176</v>
      </c>
      <c r="C1181" s="39"/>
      <c r="D1181" s="30"/>
      <c r="E1181" s="30"/>
      <c r="F1181" s="59"/>
      <c r="G1181" s="59"/>
      <c r="H1181" s="60"/>
      <c r="I1181" s="68"/>
      <c r="J1181" s="25"/>
      <c r="L1181" s="126" t="str">
        <f>IF(F1181="","",INDEX(Rotas!H:H,MATCH(F1181,Rotas!M:M,0),1))</f>
        <v/>
      </c>
    </row>
    <row r="1182" spans="2:12" ht="20.100000000000001" customHeight="1" x14ac:dyDescent="0.2">
      <c r="B1182" s="57">
        <v>1177</v>
      </c>
      <c r="C1182" s="39"/>
      <c r="D1182" s="30"/>
      <c r="E1182" s="30"/>
      <c r="F1182" s="59"/>
      <c r="G1182" s="59"/>
      <c r="H1182" s="60"/>
      <c r="I1182" s="68"/>
      <c r="J1182" s="25"/>
      <c r="L1182" s="126" t="str">
        <f>IF(F1182="","",INDEX(Rotas!H:H,MATCH(F1182,Rotas!M:M,0),1))</f>
        <v/>
      </c>
    </row>
    <row r="1183" spans="2:12" ht="20.100000000000001" customHeight="1" x14ac:dyDescent="0.2">
      <c r="B1183" s="57">
        <v>1178</v>
      </c>
      <c r="C1183" s="39"/>
      <c r="D1183" s="30"/>
      <c r="E1183" s="30"/>
      <c r="F1183" s="59"/>
      <c r="G1183" s="59"/>
      <c r="H1183" s="60"/>
      <c r="I1183" s="68"/>
      <c r="J1183" s="25"/>
      <c r="L1183" s="126" t="str">
        <f>IF(F1183="","",INDEX(Rotas!H:H,MATCH(F1183,Rotas!M:M,0),1))</f>
        <v/>
      </c>
    </row>
    <row r="1184" spans="2:12" ht="20.100000000000001" customHeight="1" x14ac:dyDescent="0.2">
      <c r="B1184" s="57">
        <v>1179</v>
      </c>
      <c r="C1184" s="39"/>
      <c r="D1184" s="30"/>
      <c r="E1184" s="30"/>
      <c r="F1184" s="59"/>
      <c r="G1184" s="59"/>
      <c r="H1184" s="60"/>
      <c r="I1184" s="68"/>
      <c r="J1184" s="25"/>
      <c r="L1184" s="126" t="str">
        <f>IF(F1184="","",INDEX(Rotas!H:H,MATCH(F1184,Rotas!M:M,0),1))</f>
        <v/>
      </c>
    </row>
    <row r="1185" spans="2:12" ht="20.100000000000001" customHeight="1" x14ac:dyDescent="0.2">
      <c r="B1185" s="57">
        <v>1180</v>
      </c>
      <c r="C1185" s="39"/>
      <c r="D1185" s="30"/>
      <c r="E1185" s="30"/>
      <c r="F1185" s="59"/>
      <c r="G1185" s="59"/>
      <c r="H1185" s="60"/>
      <c r="I1185" s="68"/>
      <c r="J1185" s="25"/>
      <c r="L1185" s="126" t="str">
        <f>IF(F1185="","",INDEX(Rotas!H:H,MATCH(F1185,Rotas!M:M,0),1))</f>
        <v/>
      </c>
    </row>
    <row r="1186" spans="2:12" ht="20.100000000000001" customHeight="1" x14ac:dyDescent="0.2">
      <c r="B1186" s="57">
        <v>1181</v>
      </c>
      <c r="C1186" s="39"/>
      <c r="D1186" s="30"/>
      <c r="E1186" s="30"/>
      <c r="F1186" s="59"/>
      <c r="G1186" s="59"/>
      <c r="H1186" s="60"/>
      <c r="I1186" s="68"/>
      <c r="J1186" s="25"/>
      <c r="L1186" s="126" t="str">
        <f>IF(F1186="","",INDEX(Rotas!H:H,MATCH(F1186,Rotas!M:M,0),1))</f>
        <v/>
      </c>
    </row>
    <row r="1187" spans="2:12" ht="20.100000000000001" customHeight="1" x14ac:dyDescent="0.2">
      <c r="B1187" s="57">
        <v>1182</v>
      </c>
      <c r="C1187" s="39"/>
      <c r="D1187" s="30"/>
      <c r="E1187" s="30"/>
      <c r="F1187" s="59"/>
      <c r="G1187" s="59"/>
      <c r="H1187" s="60"/>
      <c r="I1187" s="68"/>
      <c r="J1187" s="25"/>
      <c r="L1187" s="126" t="str">
        <f>IF(F1187="","",INDEX(Rotas!H:H,MATCH(F1187,Rotas!M:M,0),1))</f>
        <v/>
      </c>
    </row>
    <row r="1188" spans="2:12" ht="20.100000000000001" customHeight="1" x14ac:dyDescent="0.2">
      <c r="B1188" s="57">
        <v>1183</v>
      </c>
      <c r="C1188" s="39"/>
      <c r="D1188" s="30"/>
      <c r="E1188" s="30"/>
      <c r="F1188" s="59"/>
      <c r="G1188" s="59"/>
      <c r="H1188" s="60"/>
      <c r="I1188" s="68"/>
      <c r="J1188" s="25"/>
      <c r="L1188" s="126" t="str">
        <f>IF(F1188="","",INDEX(Rotas!H:H,MATCH(F1188,Rotas!M:M,0),1))</f>
        <v/>
      </c>
    </row>
    <row r="1189" spans="2:12" ht="20.100000000000001" customHeight="1" x14ac:dyDescent="0.2">
      <c r="B1189" s="57">
        <v>1184</v>
      </c>
      <c r="C1189" s="39"/>
      <c r="D1189" s="30"/>
      <c r="E1189" s="30"/>
      <c r="F1189" s="59"/>
      <c r="G1189" s="59"/>
      <c r="H1189" s="60"/>
      <c r="I1189" s="68"/>
      <c r="J1189" s="25"/>
      <c r="L1189" s="126" t="str">
        <f>IF(F1189="","",INDEX(Rotas!H:H,MATCH(F1189,Rotas!M:M,0),1))</f>
        <v/>
      </c>
    </row>
    <row r="1190" spans="2:12" ht="20.100000000000001" customHeight="1" x14ac:dyDescent="0.2">
      <c r="B1190" s="57">
        <v>1185</v>
      </c>
      <c r="C1190" s="39"/>
      <c r="D1190" s="30"/>
      <c r="E1190" s="30"/>
      <c r="F1190" s="59"/>
      <c r="G1190" s="59"/>
      <c r="H1190" s="60"/>
      <c r="I1190" s="68"/>
      <c r="J1190" s="25"/>
      <c r="L1190" s="126" t="str">
        <f>IF(F1190="","",INDEX(Rotas!H:H,MATCH(F1190,Rotas!M:M,0),1))</f>
        <v/>
      </c>
    </row>
    <row r="1191" spans="2:12" ht="20.100000000000001" customHeight="1" x14ac:dyDescent="0.2">
      <c r="B1191" s="57">
        <v>1186</v>
      </c>
      <c r="C1191" s="39"/>
      <c r="D1191" s="30"/>
      <c r="E1191" s="30"/>
      <c r="F1191" s="59"/>
      <c r="G1191" s="59"/>
      <c r="H1191" s="60"/>
      <c r="I1191" s="68"/>
      <c r="J1191" s="25"/>
      <c r="L1191" s="126" t="str">
        <f>IF(F1191="","",INDEX(Rotas!H:H,MATCH(F1191,Rotas!M:M,0),1))</f>
        <v/>
      </c>
    </row>
    <row r="1192" spans="2:12" ht="20.100000000000001" customHeight="1" x14ac:dyDescent="0.2">
      <c r="B1192" s="57">
        <v>1187</v>
      </c>
      <c r="C1192" s="39"/>
      <c r="D1192" s="30"/>
      <c r="E1192" s="30"/>
      <c r="F1192" s="59"/>
      <c r="G1192" s="59"/>
      <c r="H1192" s="60"/>
      <c r="I1192" s="68"/>
      <c r="J1192" s="25"/>
      <c r="L1192" s="126" t="str">
        <f>IF(F1192="","",INDEX(Rotas!H:H,MATCH(F1192,Rotas!M:M,0),1))</f>
        <v/>
      </c>
    </row>
    <row r="1193" spans="2:12" ht="20.100000000000001" customHeight="1" x14ac:dyDescent="0.2">
      <c r="B1193" s="57">
        <v>1188</v>
      </c>
      <c r="C1193" s="39"/>
      <c r="D1193" s="30"/>
      <c r="E1193" s="30"/>
      <c r="F1193" s="59"/>
      <c r="G1193" s="59"/>
      <c r="H1193" s="60"/>
      <c r="I1193" s="68"/>
      <c r="J1193" s="25"/>
      <c r="L1193" s="126" t="str">
        <f>IF(F1193="","",INDEX(Rotas!H:H,MATCH(F1193,Rotas!M:M,0),1))</f>
        <v/>
      </c>
    </row>
    <row r="1194" spans="2:12" ht="20.100000000000001" customHeight="1" x14ac:dyDescent="0.2">
      <c r="B1194" s="57">
        <v>1189</v>
      </c>
      <c r="C1194" s="39"/>
      <c r="D1194" s="30"/>
      <c r="E1194" s="30"/>
      <c r="F1194" s="59"/>
      <c r="G1194" s="59"/>
      <c r="H1194" s="60"/>
      <c r="I1194" s="68"/>
      <c r="J1194" s="25"/>
      <c r="L1194" s="126" t="str">
        <f>IF(F1194="","",INDEX(Rotas!H:H,MATCH(F1194,Rotas!M:M,0),1))</f>
        <v/>
      </c>
    </row>
    <row r="1195" spans="2:12" ht="20.100000000000001" customHeight="1" x14ac:dyDescent="0.2">
      <c r="B1195" s="57">
        <v>1190</v>
      </c>
      <c r="C1195" s="39"/>
      <c r="D1195" s="30"/>
      <c r="E1195" s="30"/>
      <c r="F1195" s="59"/>
      <c r="G1195" s="59"/>
      <c r="H1195" s="60"/>
      <c r="I1195" s="68"/>
      <c r="J1195" s="25"/>
      <c r="L1195" s="126" t="str">
        <f>IF(F1195="","",INDEX(Rotas!H:H,MATCH(F1195,Rotas!M:M,0),1))</f>
        <v/>
      </c>
    </row>
    <row r="1196" spans="2:12" ht="20.100000000000001" customHeight="1" x14ac:dyDescent="0.2">
      <c r="B1196" s="57">
        <v>1191</v>
      </c>
      <c r="C1196" s="39"/>
      <c r="D1196" s="30"/>
      <c r="E1196" s="30"/>
      <c r="F1196" s="59"/>
      <c r="G1196" s="59"/>
      <c r="H1196" s="60"/>
      <c r="I1196" s="68"/>
      <c r="J1196" s="25"/>
      <c r="L1196" s="126" t="str">
        <f>IF(F1196="","",INDEX(Rotas!H:H,MATCH(F1196,Rotas!M:M,0),1))</f>
        <v/>
      </c>
    </row>
    <row r="1197" spans="2:12" ht="20.100000000000001" customHeight="1" x14ac:dyDescent="0.2">
      <c r="B1197" s="57">
        <v>1192</v>
      </c>
      <c r="C1197" s="39"/>
      <c r="D1197" s="30"/>
      <c r="E1197" s="30"/>
      <c r="F1197" s="59"/>
      <c r="G1197" s="59"/>
      <c r="H1197" s="60"/>
      <c r="I1197" s="68"/>
      <c r="J1197" s="25"/>
      <c r="L1197" s="126" t="str">
        <f>IF(F1197="","",INDEX(Rotas!H:H,MATCH(F1197,Rotas!M:M,0),1))</f>
        <v/>
      </c>
    </row>
    <row r="1198" spans="2:12" ht="20.100000000000001" customHeight="1" x14ac:dyDescent="0.2">
      <c r="B1198" s="57">
        <v>1193</v>
      </c>
      <c r="C1198" s="39"/>
      <c r="D1198" s="30"/>
      <c r="E1198" s="30"/>
      <c r="F1198" s="59"/>
      <c r="G1198" s="59"/>
      <c r="H1198" s="60"/>
      <c r="I1198" s="68"/>
      <c r="J1198" s="25"/>
      <c r="L1198" s="126" t="str">
        <f>IF(F1198="","",INDEX(Rotas!H:H,MATCH(F1198,Rotas!M:M,0),1))</f>
        <v/>
      </c>
    </row>
    <row r="1199" spans="2:12" ht="20.100000000000001" customHeight="1" x14ac:dyDescent="0.2">
      <c r="B1199" s="57">
        <v>1194</v>
      </c>
      <c r="C1199" s="39"/>
      <c r="D1199" s="30"/>
      <c r="E1199" s="30"/>
      <c r="F1199" s="59"/>
      <c r="G1199" s="59"/>
      <c r="H1199" s="60"/>
      <c r="I1199" s="68"/>
      <c r="J1199" s="25"/>
      <c r="L1199" s="126" t="str">
        <f>IF(F1199="","",INDEX(Rotas!H:H,MATCH(F1199,Rotas!M:M,0),1))</f>
        <v/>
      </c>
    </row>
    <row r="1200" spans="2:12" ht="20.100000000000001" customHeight="1" x14ac:dyDescent="0.2">
      <c r="B1200" s="57">
        <v>1195</v>
      </c>
      <c r="C1200" s="39"/>
      <c r="D1200" s="30"/>
      <c r="E1200" s="30"/>
      <c r="F1200" s="59"/>
      <c r="G1200" s="59"/>
      <c r="H1200" s="60"/>
      <c r="I1200" s="68"/>
      <c r="J1200" s="25"/>
      <c r="L1200" s="126" t="str">
        <f>IF(F1200="","",INDEX(Rotas!H:H,MATCH(F1200,Rotas!M:M,0),1))</f>
        <v/>
      </c>
    </row>
    <row r="1201" spans="2:12" ht="20.100000000000001" customHeight="1" x14ac:dyDescent="0.2">
      <c r="B1201" s="57">
        <v>1196</v>
      </c>
      <c r="C1201" s="39"/>
      <c r="D1201" s="30"/>
      <c r="E1201" s="30"/>
      <c r="F1201" s="59"/>
      <c r="G1201" s="59"/>
      <c r="H1201" s="60"/>
      <c r="I1201" s="68"/>
      <c r="J1201" s="25"/>
      <c r="L1201" s="126" t="str">
        <f>IF(F1201="","",INDEX(Rotas!H:H,MATCH(F1201,Rotas!M:M,0),1))</f>
        <v/>
      </c>
    </row>
    <row r="1202" spans="2:12" ht="20.100000000000001" customHeight="1" x14ac:dyDescent="0.2">
      <c r="B1202" s="57">
        <v>1197</v>
      </c>
      <c r="C1202" s="39"/>
      <c r="D1202" s="30"/>
      <c r="E1202" s="30"/>
      <c r="F1202" s="59"/>
      <c r="G1202" s="59"/>
      <c r="H1202" s="60"/>
      <c r="I1202" s="68"/>
      <c r="J1202" s="25"/>
      <c r="L1202" s="126" t="str">
        <f>IF(F1202="","",INDEX(Rotas!H:H,MATCH(F1202,Rotas!M:M,0),1))</f>
        <v/>
      </c>
    </row>
    <row r="1203" spans="2:12" ht="20.100000000000001" customHeight="1" x14ac:dyDescent="0.2">
      <c r="B1203" s="57">
        <v>1198</v>
      </c>
      <c r="C1203" s="39"/>
      <c r="D1203" s="30"/>
      <c r="E1203" s="30"/>
      <c r="F1203" s="59"/>
      <c r="G1203" s="59"/>
      <c r="H1203" s="60"/>
      <c r="I1203" s="68"/>
      <c r="J1203" s="25"/>
      <c r="L1203" s="126" t="str">
        <f>IF(F1203="","",INDEX(Rotas!H:H,MATCH(F1203,Rotas!M:M,0),1))</f>
        <v/>
      </c>
    </row>
    <row r="1204" spans="2:12" ht="20.100000000000001" customHeight="1" x14ac:dyDescent="0.2">
      <c r="B1204" s="57">
        <v>1199</v>
      </c>
      <c r="C1204" s="39"/>
      <c r="D1204" s="30"/>
      <c r="E1204" s="30"/>
      <c r="F1204" s="59"/>
      <c r="G1204" s="59"/>
      <c r="H1204" s="60"/>
      <c r="I1204" s="68"/>
      <c r="J1204" s="25"/>
      <c r="L1204" s="126" t="str">
        <f>IF(F1204="","",INDEX(Rotas!H:H,MATCH(F1204,Rotas!M:M,0),1))</f>
        <v/>
      </c>
    </row>
    <row r="1205" spans="2:12" ht="20.100000000000001" customHeight="1" x14ac:dyDescent="0.2">
      <c r="B1205" s="57">
        <v>1200</v>
      </c>
      <c r="C1205" s="39"/>
      <c r="D1205" s="30"/>
      <c r="E1205" s="30"/>
      <c r="F1205" s="59"/>
      <c r="G1205" s="59"/>
      <c r="H1205" s="60"/>
      <c r="I1205" s="68"/>
      <c r="J1205" s="25"/>
      <c r="L1205" s="126" t="str">
        <f>IF(F1205="","",INDEX(Rotas!H:H,MATCH(F1205,Rotas!M:M,0),1))</f>
        <v/>
      </c>
    </row>
    <row r="1206" spans="2:12" ht="20.100000000000001" customHeight="1" x14ac:dyDescent="0.2">
      <c r="B1206" s="57">
        <v>1201</v>
      </c>
      <c r="C1206" s="39"/>
      <c r="D1206" s="30"/>
      <c r="E1206" s="30"/>
      <c r="F1206" s="59"/>
      <c r="G1206" s="59"/>
      <c r="H1206" s="60"/>
      <c r="I1206" s="68"/>
      <c r="J1206" s="25"/>
      <c r="L1206" s="126" t="str">
        <f>IF(F1206="","",INDEX(Rotas!H:H,MATCH(F1206,Rotas!M:M,0),1))</f>
        <v/>
      </c>
    </row>
    <row r="1207" spans="2:12" ht="20.100000000000001" customHeight="1" x14ac:dyDescent="0.2">
      <c r="B1207" s="57">
        <v>1202</v>
      </c>
      <c r="C1207" s="39"/>
      <c r="D1207" s="30"/>
      <c r="E1207" s="30"/>
      <c r="F1207" s="59"/>
      <c r="G1207" s="59"/>
      <c r="H1207" s="60"/>
      <c r="I1207" s="68"/>
      <c r="J1207" s="25"/>
      <c r="L1207" s="126" t="str">
        <f>IF(F1207="","",INDEX(Rotas!H:H,MATCH(F1207,Rotas!M:M,0),1))</f>
        <v/>
      </c>
    </row>
    <row r="1208" spans="2:12" ht="20.100000000000001" customHeight="1" x14ac:dyDescent="0.2">
      <c r="B1208" s="57">
        <v>1203</v>
      </c>
      <c r="C1208" s="39"/>
      <c r="D1208" s="30"/>
      <c r="E1208" s="30"/>
      <c r="F1208" s="59"/>
      <c r="G1208" s="59"/>
      <c r="H1208" s="60"/>
      <c r="I1208" s="68"/>
      <c r="J1208" s="25"/>
      <c r="L1208" s="126" t="str">
        <f>IF(F1208="","",INDEX(Rotas!H:H,MATCH(F1208,Rotas!M:M,0),1))</f>
        <v/>
      </c>
    </row>
    <row r="1209" spans="2:12" ht="20.100000000000001" customHeight="1" x14ac:dyDescent="0.2">
      <c r="B1209" s="57">
        <v>1204</v>
      </c>
      <c r="C1209" s="39"/>
      <c r="D1209" s="30"/>
      <c r="E1209" s="30"/>
      <c r="F1209" s="59"/>
      <c r="G1209" s="59"/>
      <c r="H1209" s="60"/>
      <c r="I1209" s="68"/>
      <c r="J1209" s="25"/>
      <c r="L1209" s="126" t="str">
        <f>IF(F1209="","",INDEX(Rotas!H:H,MATCH(F1209,Rotas!M:M,0),1))</f>
        <v/>
      </c>
    </row>
    <row r="1210" spans="2:12" ht="20.100000000000001" customHeight="1" x14ac:dyDescent="0.2">
      <c r="B1210" s="57">
        <v>1205</v>
      </c>
      <c r="C1210" s="39"/>
      <c r="D1210" s="30"/>
      <c r="E1210" s="30"/>
      <c r="F1210" s="59"/>
      <c r="G1210" s="59"/>
      <c r="H1210" s="60"/>
      <c r="I1210" s="68"/>
      <c r="J1210" s="25"/>
      <c r="L1210" s="126" t="str">
        <f>IF(F1210="","",INDEX(Rotas!H:H,MATCH(F1210,Rotas!M:M,0),1))</f>
        <v/>
      </c>
    </row>
    <row r="1211" spans="2:12" ht="20.100000000000001" customHeight="1" x14ac:dyDescent="0.2">
      <c r="B1211" s="57">
        <v>1206</v>
      </c>
      <c r="C1211" s="39"/>
      <c r="D1211" s="30"/>
      <c r="E1211" s="30"/>
      <c r="F1211" s="59"/>
      <c r="G1211" s="59"/>
      <c r="H1211" s="60"/>
      <c r="I1211" s="68"/>
      <c r="J1211" s="25"/>
      <c r="L1211" s="126" t="str">
        <f>IF(F1211="","",INDEX(Rotas!H:H,MATCH(F1211,Rotas!M:M,0),1))</f>
        <v/>
      </c>
    </row>
    <row r="1212" spans="2:12" ht="20.100000000000001" customHeight="1" x14ac:dyDescent="0.2">
      <c r="B1212" s="57">
        <v>1207</v>
      </c>
      <c r="C1212" s="39"/>
      <c r="D1212" s="30"/>
      <c r="E1212" s="30"/>
      <c r="F1212" s="59"/>
      <c r="G1212" s="59"/>
      <c r="H1212" s="60"/>
      <c r="I1212" s="68"/>
      <c r="J1212" s="25"/>
      <c r="L1212" s="126" t="str">
        <f>IF(F1212="","",INDEX(Rotas!H:H,MATCH(F1212,Rotas!M:M,0),1))</f>
        <v/>
      </c>
    </row>
    <row r="1213" spans="2:12" ht="20.100000000000001" customHeight="1" x14ac:dyDescent="0.2">
      <c r="B1213" s="57">
        <v>1208</v>
      </c>
      <c r="C1213" s="39"/>
      <c r="D1213" s="30"/>
      <c r="E1213" s="30"/>
      <c r="F1213" s="59"/>
      <c r="G1213" s="59"/>
      <c r="H1213" s="60"/>
      <c r="I1213" s="68"/>
      <c r="J1213" s="25"/>
      <c r="L1213" s="126" t="str">
        <f>IF(F1213="","",INDEX(Rotas!H:H,MATCH(F1213,Rotas!M:M,0),1))</f>
        <v/>
      </c>
    </row>
    <row r="1214" spans="2:12" ht="20.100000000000001" customHeight="1" x14ac:dyDescent="0.2">
      <c r="B1214" s="57">
        <v>1209</v>
      </c>
      <c r="C1214" s="39"/>
      <c r="D1214" s="30"/>
      <c r="E1214" s="30"/>
      <c r="F1214" s="59"/>
      <c r="G1214" s="59"/>
      <c r="H1214" s="60"/>
      <c r="I1214" s="68"/>
      <c r="J1214" s="25"/>
      <c r="L1214" s="126" t="str">
        <f>IF(F1214="","",INDEX(Rotas!H:H,MATCH(F1214,Rotas!M:M,0),1))</f>
        <v/>
      </c>
    </row>
    <row r="1215" spans="2:12" ht="20.100000000000001" customHeight="1" x14ac:dyDescent="0.2">
      <c r="B1215" s="57">
        <v>1210</v>
      </c>
      <c r="C1215" s="39"/>
      <c r="D1215" s="30"/>
      <c r="E1215" s="30"/>
      <c r="F1215" s="59"/>
      <c r="G1215" s="59"/>
      <c r="H1215" s="60"/>
      <c r="I1215" s="68"/>
      <c r="J1215" s="25"/>
      <c r="L1215" s="126" t="str">
        <f>IF(F1215="","",INDEX(Rotas!H:H,MATCH(F1215,Rotas!M:M,0),1))</f>
        <v/>
      </c>
    </row>
    <row r="1216" spans="2:12" ht="20.100000000000001" customHeight="1" x14ac:dyDescent="0.2">
      <c r="B1216" s="57">
        <v>1211</v>
      </c>
      <c r="C1216" s="39"/>
      <c r="D1216" s="30"/>
      <c r="E1216" s="30"/>
      <c r="F1216" s="59"/>
      <c r="G1216" s="59"/>
      <c r="H1216" s="60"/>
      <c r="I1216" s="68"/>
      <c r="J1216" s="25"/>
      <c r="L1216" s="126" t="str">
        <f>IF(F1216="","",INDEX(Rotas!H:H,MATCH(F1216,Rotas!M:M,0),1))</f>
        <v/>
      </c>
    </row>
    <row r="1217" spans="2:12" ht="20.100000000000001" customHeight="1" x14ac:dyDescent="0.2">
      <c r="B1217" s="57">
        <v>1212</v>
      </c>
      <c r="C1217" s="39"/>
      <c r="D1217" s="30"/>
      <c r="E1217" s="30"/>
      <c r="F1217" s="59"/>
      <c r="G1217" s="59"/>
      <c r="H1217" s="60"/>
      <c r="I1217" s="68"/>
      <c r="J1217" s="25"/>
      <c r="L1217" s="126" t="str">
        <f>IF(F1217="","",INDEX(Rotas!H:H,MATCH(F1217,Rotas!M:M,0),1))</f>
        <v/>
      </c>
    </row>
    <row r="1218" spans="2:12" ht="20.100000000000001" customHeight="1" x14ac:dyDescent="0.2">
      <c r="B1218" s="57">
        <v>1213</v>
      </c>
      <c r="C1218" s="39"/>
      <c r="D1218" s="30"/>
      <c r="E1218" s="30"/>
      <c r="F1218" s="59"/>
      <c r="G1218" s="59"/>
      <c r="H1218" s="60"/>
      <c r="I1218" s="68"/>
      <c r="J1218" s="25"/>
      <c r="L1218" s="126" t="str">
        <f>IF(F1218="","",INDEX(Rotas!H:H,MATCH(F1218,Rotas!M:M,0),1))</f>
        <v/>
      </c>
    </row>
    <row r="1219" spans="2:12" ht="20.100000000000001" customHeight="1" x14ac:dyDescent="0.2">
      <c r="B1219" s="57">
        <v>1214</v>
      </c>
      <c r="C1219" s="39"/>
      <c r="D1219" s="30"/>
      <c r="E1219" s="30"/>
      <c r="F1219" s="59"/>
      <c r="G1219" s="59"/>
      <c r="H1219" s="60"/>
      <c r="I1219" s="68"/>
      <c r="J1219" s="25"/>
      <c r="L1219" s="126" t="str">
        <f>IF(F1219="","",INDEX(Rotas!H:H,MATCH(F1219,Rotas!M:M,0),1))</f>
        <v/>
      </c>
    </row>
    <row r="1220" spans="2:12" ht="20.100000000000001" customHeight="1" x14ac:dyDescent="0.2">
      <c r="B1220" s="57">
        <v>1215</v>
      </c>
      <c r="C1220" s="39"/>
      <c r="D1220" s="30"/>
      <c r="E1220" s="30"/>
      <c r="F1220" s="59"/>
      <c r="G1220" s="59"/>
      <c r="H1220" s="60"/>
      <c r="I1220" s="68"/>
      <c r="J1220" s="25"/>
      <c r="L1220" s="126" t="str">
        <f>IF(F1220="","",INDEX(Rotas!H:H,MATCH(F1220,Rotas!M:M,0),1))</f>
        <v/>
      </c>
    </row>
    <row r="1221" spans="2:12" ht="20.100000000000001" customHeight="1" x14ac:dyDescent="0.2">
      <c r="B1221" s="57">
        <v>1216</v>
      </c>
      <c r="C1221" s="39"/>
      <c r="D1221" s="30"/>
      <c r="E1221" s="30"/>
      <c r="F1221" s="59"/>
      <c r="G1221" s="59"/>
      <c r="H1221" s="60"/>
      <c r="I1221" s="68"/>
      <c r="J1221" s="25"/>
      <c r="L1221" s="126" t="str">
        <f>IF(F1221="","",INDEX(Rotas!H:H,MATCH(F1221,Rotas!M:M,0),1))</f>
        <v/>
      </c>
    </row>
    <row r="1222" spans="2:12" ht="20.100000000000001" customHeight="1" x14ac:dyDescent="0.2">
      <c r="B1222" s="57">
        <v>1217</v>
      </c>
      <c r="C1222" s="39"/>
      <c r="D1222" s="30"/>
      <c r="E1222" s="30"/>
      <c r="F1222" s="59"/>
      <c r="G1222" s="59"/>
      <c r="H1222" s="60"/>
      <c r="I1222" s="68"/>
      <c r="J1222" s="25"/>
      <c r="L1222" s="126" t="str">
        <f>IF(F1222="","",INDEX(Rotas!H:H,MATCH(F1222,Rotas!M:M,0),1))</f>
        <v/>
      </c>
    </row>
    <row r="1223" spans="2:12" ht="20.100000000000001" customHeight="1" x14ac:dyDescent="0.2">
      <c r="B1223" s="57">
        <v>1218</v>
      </c>
      <c r="C1223" s="39"/>
      <c r="D1223" s="30"/>
      <c r="E1223" s="30"/>
      <c r="F1223" s="59"/>
      <c r="G1223" s="59"/>
      <c r="H1223" s="60"/>
      <c r="I1223" s="68"/>
      <c r="J1223" s="25"/>
      <c r="L1223" s="126" t="str">
        <f>IF(F1223="","",INDEX(Rotas!H:H,MATCH(F1223,Rotas!M:M,0),1))</f>
        <v/>
      </c>
    </row>
    <row r="1224" spans="2:12" ht="20.100000000000001" customHeight="1" x14ac:dyDescent="0.2">
      <c r="B1224" s="57">
        <v>1219</v>
      </c>
      <c r="C1224" s="39"/>
      <c r="D1224" s="30"/>
      <c r="E1224" s="30"/>
      <c r="F1224" s="59"/>
      <c r="G1224" s="59"/>
      <c r="H1224" s="60"/>
      <c r="I1224" s="68"/>
      <c r="J1224" s="25"/>
      <c r="L1224" s="126" t="str">
        <f>IF(F1224="","",INDEX(Rotas!H:H,MATCH(F1224,Rotas!M:M,0),1))</f>
        <v/>
      </c>
    </row>
    <row r="1225" spans="2:12" ht="20.100000000000001" customHeight="1" x14ac:dyDescent="0.2">
      <c r="B1225" s="57">
        <v>1220</v>
      </c>
      <c r="C1225" s="39"/>
      <c r="D1225" s="30"/>
      <c r="E1225" s="30"/>
      <c r="F1225" s="59"/>
      <c r="G1225" s="59"/>
      <c r="H1225" s="60"/>
      <c r="I1225" s="68"/>
      <c r="J1225" s="25"/>
      <c r="L1225" s="126" t="str">
        <f>IF(F1225="","",INDEX(Rotas!H:H,MATCH(F1225,Rotas!M:M,0),1))</f>
        <v/>
      </c>
    </row>
    <row r="1226" spans="2:12" ht="20.100000000000001" customHeight="1" x14ac:dyDescent="0.2">
      <c r="B1226" s="57">
        <v>1221</v>
      </c>
      <c r="C1226" s="39"/>
      <c r="D1226" s="30"/>
      <c r="E1226" s="30"/>
      <c r="F1226" s="59"/>
      <c r="G1226" s="59"/>
      <c r="H1226" s="60"/>
      <c r="I1226" s="68"/>
      <c r="J1226" s="25"/>
      <c r="L1226" s="126" t="str">
        <f>IF(F1226="","",INDEX(Rotas!H:H,MATCH(F1226,Rotas!M:M,0),1))</f>
        <v/>
      </c>
    </row>
    <row r="1227" spans="2:12" ht="20.100000000000001" customHeight="1" x14ac:dyDescent="0.2">
      <c r="B1227" s="57">
        <v>1222</v>
      </c>
      <c r="C1227" s="39"/>
      <c r="D1227" s="30"/>
      <c r="E1227" s="30"/>
      <c r="F1227" s="59"/>
      <c r="G1227" s="59"/>
      <c r="H1227" s="60"/>
      <c r="I1227" s="68"/>
      <c r="J1227" s="25"/>
      <c r="L1227" s="126" t="str">
        <f>IF(F1227="","",INDEX(Rotas!H:H,MATCH(F1227,Rotas!M:M,0),1))</f>
        <v/>
      </c>
    </row>
    <row r="1228" spans="2:12" ht="20.100000000000001" customHeight="1" x14ac:dyDescent="0.2">
      <c r="B1228" s="57">
        <v>1223</v>
      </c>
      <c r="C1228" s="39"/>
      <c r="D1228" s="30"/>
      <c r="E1228" s="30"/>
      <c r="F1228" s="59"/>
      <c r="G1228" s="59"/>
      <c r="H1228" s="60"/>
      <c r="I1228" s="68"/>
      <c r="J1228" s="25"/>
      <c r="L1228" s="126" t="str">
        <f>IF(F1228="","",INDEX(Rotas!H:H,MATCH(F1228,Rotas!M:M,0),1))</f>
        <v/>
      </c>
    </row>
    <row r="1229" spans="2:12" ht="20.100000000000001" customHeight="1" x14ac:dyDescent="0.2">
      <c r="B1229" s="57">
        <v>1224</v>
      </c>
      <c r="C1229" s="39"/>
      <c r="D1229" s="30"/>
      <c r="E1229" s="30"/>
      <c r="F1229" s="59"/>
      <c r="G1229" s="59"/>
      <c r="H1229" s="60"/>
      <c r="I1229" s="68"/>
      <c r="J1229" s="25"/>
      <c r="L1229" s="126" t="str">
        <f>IF(F1229="","",INDEX(Rotas!H:H,MATCH(F1229,Rotas!M:M,0),1))</f>
        <v/>
      </c>
    </row>
    <row r="1230" spans="2:12" ht="20.100000000000001" customHeight="1" x14ac:dyDescent="0.2">
      <c r="B1230" s="57">
        <v>1225</v>
      </c>
      <c r="C1230" s="39"/>
      <c r="D1230" s="30"/>
      <c r="E1230" s="30"/>
      <c r="F1230" s="59"/>
      <c r="G1230" s="59"/>
      <c r="H1230" s="60"/>
      <c r="I1230" s="68"/>
      <c r="J1230" s="25"/>
      <c r="L1230" s="126" t="str">
        <f>IF(F1230="","",INDEX(Rotas!H:H,MATCH(F1230,Rotas!M:M,0),1))</f>
        <v/>
      </c>
    </row>
    <row r="1231" spans="2:12" ht="20.100000000000001" customHeight="1" x14ac:dyDescent="0.2">
      <c r="B1231" s="57">
        <v>1226</v>
      </c>
      <c r="C1231" s="39"/>
      <c r="D1231" s="30"/>
      <c r="E1231" s="30"/>
      <c r="F1231" s="59"/>
      <c r="G1231" s="59"/>
      <c r="H1231" s="60"/>
      <c r="I1231" s="68"/>
      <c r="J1231" s="25"/>
      <c r="L1231" s="126" t="str">
        <f>IF(F1231="","",INDEX(Rotas!H:H,MATCH(F1231,Rotas!M:M,0),1))</f>
        <v/>
      </c>
    </row>
    <row r="1232" spans="2:12" ht="20.100000000000001" customHeight="1" x14ac:dyDescent="0.2">
      <c r="B1232" s="57">
        <v>1227</v>
      </c>
      <c r="C1232" s="39"/>
      <c r="D1232" s="30"/>
      <c r="E1232" s="30"/>
      <c r="F1232" s="59"/>
      <c r="G1232" s="59"/>
      <c r="H1232" s="60"/>
      <c r="I1232" s="68"/>
      <c r="J1232" s="25"/>
      <c r="L1232" s="126" t="str">
        <f>IF(F1232="","",INDEX(Rotas!H:H,MATCH(F1232,Rotas!M:M,0),1))</f>
        <v/>
      </c>
    </row>
    <row r="1233" spans="2:12" ht="20.100000000000001" customHeight="1" x14ac:dyDescent="0.2">
      <c r="B1233" s="57">
        <v>1228</v>
      </c>
      <c r="C1233" s="39"/>
      <c r="D1233" s="30"/>
      <c r="E1233" s="30"/>
      <c r="F1233" s="59"/>
      <c r="G1233" s="59"/>
      <c r="H1233" s="60"/>
      <c r="I1233" s="68"/>
      <c r="J1233" s="25"/>
      <c r="L1233" s="126" t="str">
        <f>IF(F1233="","",INDEX(Rotas!H:H,MATCH(F1233,Rotas!M:M,0),1))</f>
        <v/>
      </c>
    </row>
    <row r="1234" spans="2:12" ht="20.100000000000001" customHeight="1" x14ac:dyDescent="0.2">
      <c r="B1234" s="57">
        <v>1229</v>
      </c>
      <c r="C1234" s="39"/>
      <c r="D1234" s="30"/>
      <c r="E1234" s="30"/>
      <c r="F1234" s="59"/>
      <c r="G1234" s="59"/>
      <c r="H1234" s="60"/>
      <c r="I1234" s="68"/>
      <c r="J1234" s="25"/>
      <c r="L1234" s="126" t="str">
        <f>IF(F1234="","",INDEX(Rotas!H:H,MATCH(F1234,Rotas!M:M,0),1))</f>
        <v/>
      </c>
    </row>
    <row r="1235" spans="2:12" ht="20.100000000000001" customHeight="1" x14ac:dyDescent="0.2">
      <c r="B1235" s="57">
        <v>1230</v>
      </c>
      <c r="C1235" s="39"/>
      <c r="D1235" s="30"/>
      <c r="E1235" s="30"/>
      <c r="F1235" s="59"/>
      <c r="G1235" s="59"/>
      <c r="H1235" s="60"/>
      <c r="I1235" s="68"/>
      <c r="J1235" s="25"/>
      <c r="L1235" s="126" t="str">
        <f>IF(F1235="","",INDEX(Rotas!H:H,MATCH(F1235,Rotas!M:M,0),1))</f>
        <v/>
      </c>
    </row>
    <row r="1236" spans="2:12" ht="20.100000000000001" customHeight="1" x14ac:dyDescent="0.2">
      <c r="B1236" s="57">
        <v>1231</v>
      </c>
      <c r="C1236" s="39"/>
      <c r="D1236" s="30"/>
      <c r="E1236" s="30"/>
      <c r="F1236" s="59"/>
      <c r="G1236" s="59"/>
      <c r="H1236" s="60"/>
      <c r="I1236" s="68"/>
      <c r="J1236" s="25"/>
      <c r="L1236" s="126" t="str">
        <f>IF(F1236="","",INDEX(Rotas!H:H,MATCH(F1236,Rotas!M:M,0),1))</f>
        <v/>
      </c>
    </row>
    <row r="1237" spans="2:12" ht="20.100000000000001" customHeight="1" x14ac:dyDescent="0.2">
      <c r="B1237" s="57">
        <v>1232</v>
      </c>
      <c r="C1237" s="39"/>
      <c r="D1237" s="30"/>
      <c r="E1237" s="30"/>
      <c r="F1237" s="59"/>
      <c r="G1237" s="59"/>
      <c r="H1237" s="60"/>
      <c r="I1237" s="68"/>
      <c r="J1237" s="25"/>
      <c r="L1237" s="126" t="str">
        <f>IF(F1237="","",INDEX(Rotas!H:H,MATCH(F1237,Rotas!M:M,0),1))</f>
        <v/>
      </c>
    </row>
    <row r="1238" spans="2:12" ht="20.100000000000001" customHeight="1" x14ac:dyDescent="0.2">
      <c r="B1238" s="57">
        <v>1233</v>
      </c>
      <c r="C1238" s="39"/>
      <c r="D1238" s="30"/>
      <c r="E1238" s="30"/>
      <c r="F1238" s="59"/>
      <c r="G1238" s="59"/>
      <c r="H1238" s="60"/>
      <c r="I1238" s="68"/>
      <c r="J1238" s="25"/>
      <c r="L1238" s="126" t="str">
        <f>IF(F1238="","",INDEX(Rotas!H:H,MATCH(F1238,Rotas!M:M,0),1))</f>
        <v/>
      </c>
    </row>
    <row r="1239" spans="2:12" ht="20.100000000000001" customHeight="1" x14ac:dyDescent="0.2">
      <c r="B1239" s="57">
        <v>1234</v>
      </c>
      <c r="C1239" s="39"/>
      <c r="D1239" s="30"/>
      <c r="E1239" s="30"/>
      <c r="F1239" s="59"/>
      <c r="G1239" s="59"/>
      <c r="H1239" s="60"/>
      <c r="I1239" s="68"/>
      <c r="J1239" s="25"/>
      <c r="L1239" s="126" t="str">
        <f>IF(F1239="","",INDEX(Rotas!H:H,MATCH(F1239,Rotas!M:M,0),1))</f>
        <v/>
      </c>
    </row>
    <row r="1240" spans="2:12" ht="20.100000000000001" customHeight="1" x14ac:dyDescent="0.2">
      <c r="B1240" s="57">
        <v>1235</v>
      </c>
      <c r="C1240" s="39"/>
      <c r="D1240" s="30"/>
      <c r="E1240" s="30"/>
      <c r="F1240" s="59"/>
      <c r="G1240" s="59"/>
      <c r="H1240" s="60"/>
      <c r="I1240" s="68"/>
      <c r="J1240" s="25"/>
      <c r="L1240" s="126" t="str">
        <f>IF(F1240="","",INDEX(Rotas!H:H,MATCH(F1240,Rotas!M:M,0),1))</f>
        <v/>
      </c>
    </row>
    <row r="1241" spans="2:12" ht="20.100000000000001" customHeight="1" x14ac:dyDescent="0.2">
      <c r="B1241" s="57">
        <v>1236</v>
      </c>
      <c r="C1241" s="39"/>
      <c r="D1241" s="30"/>
      <c r="E1241" s="30"/>
      <c r="F1241" s="59"/>
      <c r="G1241" s="59"/>
      <c r="H1241" s="60"/>
      <c r="I1241" s="68"/>
      <c r="J1241" s="25"/>
      <c r="L1241" s="126" t="str">
        <f>IF(F1241="","",INDEX(Rotas!H:H,MATCH(F1241,Rotas!M:M,0),1))</f>
        <v/>
      </c>
    </row>
    <row r="1242" spans="2:12" ht="20.100000000000001" customHeight="1" x14ac:dyDescent="0.2">
      <c r="B1242" s="57">
        <v>1237</v>
      </c>
      <c r="C1242" s="39"/>
      <c r="D1242" s="30"/>
      <c r="E1242" s="30"/>
      <c r="F1242" s="59"/>
      <c r="G1242" s="59"/>
      <c r="H1242" s="60"/>
      <c r="I1242" s="68"/>
      <c r="J1242" s="25"/>
      <c r="L1242" s="126" t="str">
        <f>IF(F1242="","",INDEX(Rotas!H:H,MATCH(F1242,Rotas!M:M,0),1))</f>
        <v/>
      </c>
    </row>
    <row r="1243" spans="2:12" ht="20.100000000000001" customHeight="1" x14ac:dyDescent="0.2">
      <c r="B1243" s="57">
        <v>1238</v>
      </c>
      <c r="C1243" s="39"/>
      <c r="D1243" s="30"/>
      <c r="E1243" s="30"/>
      <c r="F1243" s="59"/>
      <c r="G1243" s="59"/>
      <c r="H1243" s="60"/>
      <c r="I1243" s="68"/>
      <c r="J1243" s="25"/>
      <c r="L1243" s="126" t="str">
        <f>IF(F1243="","",INDEX(Rotas!H:H,MATCH(F1243,Rotas!M:M,0),1))</f>
        <v/>
      </c>
    </row>
    <row r="1244" spans="2:12" ht="20.100000000000001" customHeight="1" x14ac:dyDescent="0.2">
      <c r="B1244" s="57">
        <v>1239</v>
      </c>
      <c r="C1244" s="39"/>
      <c r="D1244" s="30"/>
      <c r="E1244" s="30"/>
      <c r="F1244" s="59"/>
      <c r="G1244" s="59"/>
      <c r="H1244" s="60"/>
      <c r="I1244" s="68"/>
      <c r="J1244" s="25"/>
      <c r="L1244" s="126" t="str">
        <f>IF(F1244="","",INDEX(Rotas!H:H,MATCH(F1244,Rotas!M:M,0),1))</f>
        <v/>
      </c>
    </row>
    <row r="1245" spans="2:12" ht="20.100000000000001" customHeight="1" x14ac:dyDescent="0.2">
      <c r="B1245" s="57">
        <v>1240</v>
      </c>
      <c r="C1245" s="39"/>
      <c r="D1245" s="30"/>
      <c r="E1245" s="30"/>
      <c r="F1245" s="59"/>
      <c r="G1245" s="59"/>
      <c r="H1245" s="60"/>
      <c r="I1245" s="68"/>
      <c r="J1245" s="25"/>
      <c r="L1245" s="126" t="str">
        <f>IF(F1245="","",INDEX(Rotas!H:H,MATCH(F1245,Rotas!M:M,0),1))</f>
        <v/>
      </c>
    </row>
    <row r="1246" spans="2:12" ht="20.100000000000001" customHeight="1" x14ac:dyDescent="0.2">
      <c r="B1246" s="57">
        <v>1241</v>
      </c>
      <c r="C1246" s="39"/>
      <c r="D1246" s="30"/>
      <c r="E1246" s="30"/>
      <c r="F1246" s="59"/>
      <c r="G1246" s="59"/>
      <c r="H1246" s="60"/>
      <c r="I1246" s="68"/>
      <c r="J1246" s="25"/>
      <c r="L1246" s="126" t="str">
        <f>IF(F1246="","",INDEX(Rotas!H:H,MATCH(F1246,Rotas!M:M,0),1))</f>
        <v/>
      </c>
    </row>
    <row r="1247" spans="2:12" ht="20.100000000000001" customHeight="1" x14ac:dyDescent="0.2">
      <c r="B1247" s="57">
        <v>1242</v>
      </c>
      <c r="C1247" s="39"/>
      <c r="D1247" s="30"/>
      <c r="E1247" s="30"/>
      <c r="F1247" s="59"/>
      <c r="G1247" s="59"/>
      <c r="H1247" s="60"/>
      <c r="I1247" s="68"/>
      <c r="J1247" s="25"/>
      <c r="L1247" s="126" t="str">
        <f>IF(F1247="","",INDEX(Rotas!H:H,MATCH(F1247,Rotas!M:M,0),1))</f>
        <v/>
      </c>
    </row>
    <row r="1248" spans="2:12" ht="20.100000000000001" customHeight="1" x14ac:dyDescent="0.2">
      <c r="B1248" s="57">
        <v>1243</v>
      </c>
      <c r="C1248" s="39"/>
      <c r="D1248" s="30"/>
      <c r="E1248" s="30"/>
      <c r="F1248" s="59"/>
      <c r="G1248" s="59"/>
      <c r="H1248" s="60"/>
      <c r="I1248" s="68"/>
      <c r="J1248" s="25"/>
      <c r="L1248" s="126" t="str">
        <f>IF(F1248="","",INDEX(Rotas!H:H,MATCH(F1248,Rotas!M:M,0),1))</f>
        <v/>
      </c>
    </row>
    <row r="1249" spans="2:12" ht="20.100000000000001" customHeight="1" x14ac:dyDescent="0.2">
      <c r="B1249" s="57">
        <v>1244</v>
      </c>
      <c r="C1249" s="39"/>
      <c r="D1249" s="30"/>
      <c r="E1249" s="30"/>
      <c r="F1249" s="59"/>
      <c r="G1249" s="59"/>
      <c r="H1249" s="60"/>
      <c r="I1249" s="68"/>
      <c r="J1249" s="25"/>
      <c r="L1249" s="126" t="str">
        <f>IF(F1249="","",INDEX(Rotas!H:H,MATCH(F1249,Rotas!M:M,0),1))</f>
        <v/>
      </c>
    </row>
    <row r="1250" spans="2:12" ht="20.100000000000001" customHeight="1" x14ac:dyDescent="0.2">
      <c r="B1250" s="57">
        <v>1245</v>
      </c>
      <c r="C1250" s="39"/>
      <c r="D1250" s="30"/>
      <c r="E1250" s="30"/>
      <c r="F1250" s="59"/>
      <c r="G1250" s="59"/>
      <c r="H1250" s="60"/>
      <c r="I1250" s="68"/>
      <c r="J1250" s="25"/>
      <c r="L1250" s="126" t="str">
        <f>IF(F1250="","",INDEX(Rotas!H:H,MATCH(F1250,Rotas!M:M,0),1))</f>
        <v/>
      </c>
    </row>
    <row r="1251" spans="2:12" ht="20.100000000000001" customHeight="1" x14ac:dyDescent="0.2">
      <c r="B1251" s="57">
        <v>1246</v>
      </c>
      <c r="C1251" s="39"/>
      <c r="D1251" s="30"/>
      <c r="E1251" s="30"/>
      <c r="F1251" s="59"/>
      <c r="G1251" s="59"/>
      <c r="H1251" s="60"/>
      <c r="I1251" s="68"/>
      <c r="J1251" s="25"/>
      <c r="L1251" s="126" t="str">
        <f>IF(F1251="","",INDEX(Rotas!H:H,MATCH(F1251,Rotas!M:M,0),1))</f>
        <v/>
      </c>
    </row>
    <row r="1252" spans="2:12" ht="20.100000000000001" customHeight="1" x14ac:dyDescent="0.2">
      <c r="B1252" s="57">
        <v>1247</v>
      </c>
      <c r="C1252" s="39"/>
      <c r="D1252" s="30"/>
      <c r="E1252" s="30"/>
      <c r="F1252" s="59"/>
      <c r="G1252" s="59"/>
      <c r="H1252" s="60"/>
      <c r="I1252" s="68"/>
      <c r="J1252" s="25"/>
      <c r="L1252" s="126" t="str">
        <f>IF(F1252="","",INDEX(Rotas!H:H,MATCH(F1252,Rotas!M:M,0),1))</f>
        <v/>
      </c>
    </row>
    <row r="1253" spans="2:12" ht="20.100000000000001" customHeight="1" x14ac:dyDescent="0.2">
      <c r="B1253" s="57">
        <v>1248</v>
      </c>
      <c r="C1253" s="39"/>
      <c r="D1253" s="30"/>
      <c r="E1253" s="30"/>
      <c r="F1253" s="59"/>
      <c r="G1253" s="59"/>
      <c r="H1253" s="60"/>
      <c r="I1253" s="68"/>
      <c r="J1253" s="25"/>
      <c r="L1253" s="126" t="str">
        <f>IF(F1253="","",INDEX(Rotas!H:H,MATCH(F1253,Rotas!M:M,0),1))</f>
        <v/>
      </c>
    </row>
    <row r="1254" spans="2:12" ht="20.100000000000001" customHeight="1" x14ac:dyDescent="0.2">
      <c r="B1254" s="57">
        <v>1249</v>
      </c>
      <c r="C1254" s="39"/>
      <c r="D1254" s="30"/>
      <c r="E1254" s="30"/>
      <c r="F1254" s="59"/>
      <c r="G1254" s="59"/>
      <c r="H1254" s="60"/>
      <c r="I1254" s="68"/>
      <c r="J1254" s="25"/>
      <c r="L1254" s="126" t="str">
        <f>IF(F1254="","",INDEX(Rotas!H:H,MATCH(F1254,Rotas!M:M,0),1))</f>
        <v/>
      </c>
    </row>
    <row r="1255" spans="2:12" ht="20.100000000000001" customHeight="1" x14ac:dyDescent="0.2">
      <c r="B1255" s="57">
        <v>1250</v>
      </c>
      <c r="C1255" s="39"/>
      <c r="D1255" s="30"/>
      <c r="E1255" s="30"/>
      <c r="F1255" s="59"/>
      <c r="G1255" s="59"/>
      <c r="H1255" s="60"/>
      <c r="I1255" s="68"/>
      <c r="J1255" s="25"/>
      <c r="L1255" s="126" t="str">
        <f>IF(F1255="","",INDEX(Rotas!H:H,MATCH(F1255,Rotas!M:M,0),1))</f>
        <v/>
      </c>
    </row>
    <row r="1256" spans="2:12" ht="20.100000000000001" customHeight="1" x14ac:dyDescent="0.2">
      <c r="B1256" s="57">
        <v>1251</v>
      </c>
      <c r="C1256" s="39"/>
      <c r="D1256" s="30"/>
      <c r="E1256" s="30"/>
      <c r="F1256" s="59"/>
      <c r="G1256" s="59"/>
      <c r="H1256" s="60"/>
      <c r="I1256" s="68"/>
      <c r="J1256" s="25"/>
      <c r="L1256" s="126" t="str">
        <f>IF(F1256="","",INDEX(Rotas!H:H,MATCH(F1256,Rotas!M:M,0),1))</f>
        <v/>
      </c>
    </row>
    <row r="1257" spans="2:12" ht="20.100000000000001" customHeight="1" x14ac:dyDescent="0.2">
      <c r="B1257" s="57">
        <v>1252</v>
      </c>
      <c r="C1257" s="39"/>
      <c r="D1257" s="30"/>
      <c r="E1257" s="30"/>
      <c r="F1257" s="59"/>
      <c r="G1257" s="59"/>
      <c r="H1257" s="60"/>
      <c r="I1257" s="68"/>
      <c r="J1257" s="25"/>
      <c r="L1257" s="126" t="str">
        <f>IF(F1257="","",INDEX(Rotas!H:H,MATCH(F1257,Rotas!M:M,0),1))</f>
        <v/>
      </c>
    </row>
    <row r="1258" spans="2:12" ht="20.100000000000001" customHeight="1" x14ac:dyDescent="0.2">
      <c r="B1258" s="57">
        <v>1253</v>
      </c>
      <c r="C1258" s="39"/>
      <c r="D1258" s="30"/>
      <c r="E1258" s="30"/>
      <c r="F1258" s="59"/>
      <c r="G1258" s="59"/>
      <c r="H1258" s="60"/>
      <c r="I1258" s="68"/>
      <c r="J1258" s="25"/>
      <c r="L1258" s="126" t="str">
        <f>IF(F1258="","",INDEX(Rotas!H:H,MATCH(F1258,Rotas!M:M,0),1))</f>
        <v/>
      </c>
    </row>
    <row r="1259" spans="2:12" ht="20.100000000000001" customHeight="1" x14ac:dyDescent="0.2">
      <c r="B1259" s="57">
        <v>1254</v>
      </c>
      <c r="C1259" s="39"/>
      <c r="D1259" s="30"/>
      <c r="E1259" s="30"/>
      <c r="F1259" s="59"/>
      <c r="G1259" s="59"/>
      <c r="H1259" s="60"/>
      <c r="I1259" s="68"/>
      <c r="J1259" s="25"/>
      <c r="L1259" s="126" t="str">
        <f>IF(F1259="","",INDEX(Rotas!H:H,MATCH(F1259,Rotas!M:M,0),1))</f>
        <v/>
      </c>
    </row>
    <row r="1260" spans="2:12" ht="20.100000000000001" customHeight="1" x14ac:dyDescent="0.2">
      <c r="B1260" s="57">
        <v>1255</v>
      </c>
      <c r="C1260" s="39"/>
      <c r="D1260" s="30"/>
      <c r="E1260" s="30"/>
      <c r="F1260" s="59"/>
      <c r="G1260" s="59"/>
      <c r="H1260" s="60"/>
      <c r="I1260" s="68"/>
      <c r="J1260" s="25"/>
      <c r="L1260" s="126" t="str">
        <f>IF(F1260="","",INDEX(Rotas!H:H,MATCH(F1260,Rotas!M:M,0),1))</f>
        <v/>
      </c>
    </row>
    <row r="1261" spans="2:12" ht="20.100000000000001" customHeight="1" x14ac:dyDescent="0.2">
      <c r="B1261" s="57">
        <v>1256</v>
      </c>
      <c r="C1261" s="39"/>
      <c r="D1261" s="30"/>
      <c r="E1261" s="30"/>
      <c r="F1261" s="59"/>
      <c r="G1261" s="59"/>
      <c r="H1261" s="60"/>
      <c r="I1261" s="68"/>
      <c r="J1261" s="25"/>
      <c r="L1261" s="126" t="str">
        <f>IF(F1261="","",INDEX(Rotas!H:H,MATCH(F1261,Rotas!M:M,0),1))</f>
        <v/>
      </c>
    </row>
    <row r="1262" spans="2:12" ht="20.100000000000001" customHeight="1" x14ac:dyDescent="0.2">
      <c r="B1262" s="57">
        <v>1257</v>
      </c>
      <c r="C1262" s="39"/>
      <c r="D1262" s="30"/>
      <c r="E1262" s="30"/>
      <c r="F1262" s="59"/>
      <c r="G1262" s="59"/>
      <c r="H1262" s="60"/>
      <c r="I1262" s="68"/>
      <c r="J1262" s="25"/>
      <c r="L1262" s="126" t="str">
        <f>IF(F1262="","",INDEX(Rotas!H:H,MATCH(F1262,Rotas!M:M,0),1))</f>
        <v/>
      </c>
    </row>
    <row r="1263" spans="2:12" ht="20.100000000000001" customHeight="1" x14ac:dyDescent="0.2">
      <c r="B1263" s="57">
        <v>1258</v>
      </c>
      <c r="C1263" s="39"/>
      <c r="D1263" s="30"/>
      <c r="E1263" s="30"/>
      <c r="F1263" s="59"/>
      <c r="G1263" s="59"/>
      <c r="H1263" s="60"/>
      <c r="I1263" s="68"/>
      <c r="J1263" s="25"/>
      <c r="L1263" s="126" t="str">
        <f>IF(F1263="","",INDEX(Rotas!H:H,MATCH(F1263,Rotas!M:M,0),1))</f>
        <v/>
      </c>
    </row>
    <row r="1264" spans="2:12" ht="20.100000000000001" customHeight="1" x14ac:dyDescent="0.2">
      <c r="B1264" s="57">
        <v>1259</v>
      </c>
      <c r="C1264" s="39"/>
      <c r="D1264" s="30"/>
      <c r="E1264" s="30"/>
      <c r="F1264" s="59"/>
      <c r="G1264" s="59"/>
      <c r="H1264" s="60"/>
      <c r="I1264" s="68"/>
      <c r="J1264" s="25"/>
      <c r="L1264" s="126" t="str">
        <f>IF(F1264="","",INDEX(Rotas!H:H,MATCH(F1264,Rotas!M:M,0),1))</f>
        <v/>
      </c>
    </row>
    <row r="1265" spans="2:12" ht="20.100000000000001" customHeight="1" x14ac:dyDescent="0.2">
      <c r="B1265" s="57">
        <v>1260</v>
      </c>
      <c r="C1265" s="39"/>
      <c r="D1265" s="30"/>
      <c r="E1265" s="30"/>
      <c r="F1265" s="59"/>
      <c r="G1265" s="59"/>
      <c r="H1265" s="60"/>
      <c r="I1265" s="68"/>
      <c r="J1265" s="25"/>
      <c r="L1265" s="126" t="str">
        <f>IF(F1265="","",INDEX(Rotas!H:H,MATCH(F1265,Rotas!M:M,0),1))</f>
        <v/>
      </c>
    </row>
    <row r="1266" spans="2:12" ht="20.100000000000001" customHeight="1" x14ac:dyDescent="0.2">
      <c r="B1266" s="57">
        <v>1261</v>
      </c>
      <c r="C1266" s="39"/>
      <c r="D1266" s="30"/>
      <c r="E1266" s="30"/>
      <c r="F1266" s="59"/>
      <c r="G1266" s="59"/>
      <c r="H1266" s="60"/>
      <c r="I1266" s="68"/>
      <c r="J1266" s="25"/>
      <c r="L1266" s="126" t="str">
        <f>IF(F1266="","",INDEX(Rotas!H:H,MATCH(F1266,Rotas!M:M,0),1))</f>
        <v/>
      </c>
    </row>
    <row r="1267" spans="2:12" ht="20.100000000000001" customHeight="1" x14ac:dyDescent="0.2">
      <c r="B1267" s="57">
        <v>1262</v>
      </c>
      <c r="C1267" s="39"/>
      <c r="D1267" s="30"/>
      <c r="E1267" s="30"/>
      <c r="F1267" s="59"/>
      <c r="G1267" s="59"/>
      <c r="H1267" s="60"/>
      <c r="I1267" s="68"/>
      <c r="J1267" s="25"/>
      <c r="L1267" s="126" t="str">
        <f>IF(F1267="","",INDEX(Rotas!H:H,MATCH(F1267,Rotas!M:M,0),1))</f>
        <v/>
      </c>
    </row>
    <row r="1268" spans="2:12" ht="20.100000000000001" customHeight="1" x14ac:dyDescent="0.2">
      <c r="B1268" s="57">
        <v>1263</v>
      </c>
      <c r="C1268" s="39"/>
      <c r="D1268" s="30"/>
      <c r="E1268" s="30"/>
      <c r="F1268" s="59"/>
      <c r="G1268" s="59"/>
      <c r="H1268" s="60"/>
      <c r="I1268" s="68"/>
      <c r="J1268" s="25"/>
      <c r="L1268" s="126" t="str">
        <f>IF(F1268="","",INDEX(Rotas!H:H,MATCH(F1268,Rotas!M:M,0),1))</f>
        <v/>
      </c>
    </row>
    <row r="1269" spans="2:12" ht="20.100000000000001" customHeight="1" x14ac:dyDescent="0.2">
      <c r="B1269" s="57">
        <v>1264</v>
      </c>
      <c r="C1269" s="39"/>
      <c r="D1269" s="30"/>
      <c r="E1269" s="30"/>
      <c r="F1269" s="59"/>
      <c r="G1269" s="59"/>
      <c r="H1269" s="60"/>
      <c r="I1269" s="68"/>
      <c r="J1269" s="25"/>
      <c r="L1269" s="126" t="str">
        <f>IF(F1269="","",INDEX(Rotas!H:H,MATCH(F1269,Rotas!M:M,0),1))</f>
        <v/>
      </c>
    </row>
    <row r="1270" spans="2:12" ht="20.100000000000001" customHeight="1" x14ac:dyDescent="0.2">
      <c r="B1270" s="57">
        <v>1265</v>
      </c>
      <c r="C1270" s="39"/>
      <c r="D1270" s="30"/>
      <c r="E1270" s="30"/>
      <c r="F1270" s="59"/>
      <c r="G1270" s="59"/>
      <c r="H1270" s="60"/>
      <c r="I1270" s="68"/>
      <c r="J1270" s="25"/>
      <c r="L1270" s="126" t="str">
        <f>IF(F1270="","",INDEX(Rotas!H:H,MATCH(F1270,Rotas!M:M,0),1))</f>
        <v/>
      </c>
    </row>
    <row r="1271" spans="2:12" ht="20.100000000000001" customHeight="1" x14ac:dyDescent="0.2">
      <c r="B1271" s="57">
        <v>1266</v>
      </c>
      <c r="C1271" s="39"/>
      <c r="D1271" s="30"/>
      <c r="E1271" s="30"/>
      <c r="F1271" s="59"/>
      <c r="G1271" s="59"/>
      <c r="H1271" s="60"/>
      <c r="I1271" s="68"/>
      <c r="J1271" s="25"/>
      <c r="L1271" s="126" t="str">
        <f>IF(F1271="","",INDEX(Rotas!H:H,MATCH(F1271,Rotas!M:M,0),1))</f>
        <v/>
      </c>
    </row>
    <row r="1272" spans="2:12" ht="20.100000000000001" customHeight="1" x14ac:dyDescent="0.2">
      <c r="B1272" s="57">
        <v>1267</v>
      </c>
      <c r="C1272" s="39"/>
      <c r="D1272" s="30"/>
      <c r="E1272" s="30"/>
      <c r="F1272" s="59"/>
      <c r="G1272" s="59"/>
      <c r="H1272" s="60"/>
      <c r="I1272" s="68"/>
      <c r="J1272" s="25"/>
      <c r="L1272" s="126" t="str">
        <f>IF(F1272="","",INDEX(Rotas!H:H,MATCH(F1272,Rotas!M:M,0),1))</f>
        <v/>
      </c>
    </row>
    <row r="1273" spans="2:12" ht="20.100000000000001" customHeight="1" x14ac:dyDescent="0.2">
      <c r="B1273" s="57">
        <v>1268</v>
      </c>
      <c r="C1273" s="39"/>
      <c r="D1273" s="30"/>
      <c r="E1273" s="30"/>
      <c r="F1273" s="59"/>
      <c r="G1273" s="59"/>
      <c r="H1273" s="60"/>
      <c r="I1273" s="68"/>
      <c r="J1273" s="25"/>
      <c r="L1273" s="126" t="str">
        <f>IF(F1273="","",INDEX(Rotas!H:H,MATCH(F1273,Rotas!M:M,0),1))</f>
        <v/>
      </c>
    </row>
    <row r="1274" spans="2:12" ht="20.100000000000001" customHeight="1" x14ac:dyDescent="0.2">
      <c r="B1274" s="57">
        <v>1269</v>
      </c>
      <c r="C1274" s="39"/>
      <c r="D1274" s="30"/>
      <c r="E1274" s="30"/>
      <c r="F1274" s="59"/>
      <c r="G1274" s="59"/>
      <c r="H1274" s="60"/>
      <c r="I1274" s="68"/>
      <c r="J1274" s="25"/>
      <c r="L1274" s="126" t="str">
        <f>IF(F1274="","",INDEX(Rotas!H:H,MATCH(F1274,Rotas!M:M,0),1))</f>
        <v/>
      </c>
    </row>
    <row r="1275" spans="2:12" ht="20.100000000000001" customHeight="1" x14ac:dyDescent="0.2">
      <c r="B1275" s="57">
        <v>1270</v>
      </c>
      <c r="C1275" s="39"/>
      <c r="D1275" s="30"/>
      <c r="E1275" s="30"/>
      <c r="F1275" s="59"/>
      <c r="G1275" s="59"/>
      <c r="H1275" s="60"/>
      <c r="I1275" s="68"/>
      <c r="J1275" s="25"/>
      <c r="L1275" s="126" t="str">
        <f>IF(F1275="","",INDEX(Rotas!H:H,MATCH(F1275,Rotas!M:M,0),1))</f>
        <v/>
      </c>
    </row>
    <row r="1276" spans="2:12" ht="20.100000000000001" customHeight="1" x14ac:dyDescent="0.2">
      <c r="B1276" s="57">
        <v>1271</v>
      </c>
      <c r="C1276" s="39"/>
      <c r="D1276" s="30"/>
      <c r="E1276" s="30"/>
      <c r="F1276" s="59"/>
      <c r="G1276" s="59"/>
      <c r="H1276" s="60"/>
      <c r="I1276" s="68"/>
      <c r="J1276" s="25"/>
      <c r="L1276" s="126" t="str">
        <f>IF(F1276="","",INDEX(Rotas!H:H,MATCH(F1276,Rotas!M:M,0),1))</f>
        <v/>
      </c>
    </row>
    <row r="1277" spans="2:12" ht="20.100000000000001" customHeight="1" x14ac:dyDescent="0.2">
      <c r="B1277" s="57">
        <v>1272</v>
      </c>
      <c r="C1277" s="39"/>
      <c r="D1277" s="30"/>
      <c r="E1277" s="30"/>
      <c r="F1277" s="59"/>
      <c r="G1277" s="59"/>
      <c r="H1277" s="60"/>
      <c r="I1277" s="68"/>
      <c r="J1277" s="25"/>
      <c r="L1277" s="126" t="str">
        <f>IF(F1277="","",INDEX(Rotas!H:H,MATCH(F1277,Rotas!M:M,0),1))</f>
        <v/>
      </c>
    </row>
    <row r="1278" spans="2:12" ht="20.100000000000001" customHeight="1" x14ac:dyDescent="0.2">
      <c r="B1278" s="57">
        <v>1273</v>
      </c>
      <c r="C1278" s="39"/>
      <c r="D1278" s="30"/>
      <c r="E1278" s="30"/>
      <c r="F1278" s="59"/>
      <c r="G1278" s="59"/>
      <c r="H1278" s="60"/>
      <c r="I1278" s="68"/>
      <c r="J1278" s="25"/>
      <c r="L1278" s="126" t="str">
        <f>IF(F1278="","",INDEX(Rotas!H:H,MATCH(F1278,Rotas!M:M,0),1))</f>
        <v/>
      </c>
    </row>
    <row r="1279" spans="2:12" ht="20.100000000000001" customHeight="1" x14ac:dyDescent="0.2">
      <c r="B1279" s="57">
        <v>1274</v>
      </c>
      <c r="C1279" s="39"/>
      <c r="D1279" s="30"/>
      <c r="E1279" s="30"/>
      <c r="F1279" s="59"/>
      <c r="G1279" s="59"/>
      <c r="H1279" s="60"/>
      <c r="I1279" s="68"/>
      <c r="J1279" s="25"/>
      <c r="L1279" s="126" t="str">
        <f>IF(F1279="","",INDEX(Rotas!H:H,MATCH(F1279,Rotas!M:M,0),1))</f>
        <v/>
      </c>
    </row>
    <row r="1280" spans="2:12" ht="20.100000000000001" customHeight="1" x14ac:dyDescent="0.2">
      <c r="B1280" s="57">
        <v>1275</v>
      </c>
      <c r="C1280" s="39"/>
      <c r="D1280" s="30"/>
      <c r="E1280" s="30"/>
      <c r="F1280" s="59"/>
      <c r="G1280" s="59"/>
      <c r="H1280" s="60"/>
      <c r="I1280" s="68"/>
      <c r="J1280" s="25"/>
      <c r="L1280" s="126" t="str">
        <f>IF(F1280="","",INDEX(Rotas!H:H,MATCH(F1280,Rotas!M:M,0),1))</f>
        <v/>
      </c>
    </row>
    <row r="1281" spans="2:12" ht="20.100000000000001" customHeight="1" x14ac:dyDescent="0.2">
      <c r="B1281" s="57">
        <v>1276</v>
      </c>
      <c r="C1281" s="39"/>
      <c r="D1281" s="30"/>
      <c r="E1281" s="30"/>
      <c r="F1281" s="59"/>
      <c r="G1281" s="59"/>
      <c r="H1281" s="60"/>
      <c r="I1281" s="68"/>
      <c r="J1281" s="25"/>
      <c r="L1281" s="126" t="str">
        <f>IF(F1281="","",INDEX(Rotas!H:H,MATCH(F1281,Rotas!M:M,0),1))</f>
        <v/>
      </c>
    </row>
    <row r="1282" spans="2:12" ht="20.100000000000001" customHeight="1" x14ac:dyDescent="0.2">
      <c r="B1282" s="57">
        <v>1277</v>
      </c>
      <c r="C1282" s="39"/>
      <c r="D1282" s="30"/>
      <c r="E1282" s="30"/>
      <c r="F1282" s="59"/>
      <c r="G1282" s="59"/>
      <c r="H1282" s="60"/>
      <c r="I1282" s="68"/>
      <c r="J1282" s="25"/>
      <c r="L1282" s="126" t="str">
        <f>IF(F1282="","",INDEX(Rotas!H:H,MATCH(F1282,Rotas!M:M,0),1))</f>
        <v/>
      </c>
    </row>
    <row r="1283" spans="2:12" ht="20.100000000000001" customHeight="1" x14ac:dyDescent="0.2">
      <c r="B1283" s="57">
        <v>1278</v>
      </c>
      <c r="C1283" s="39"/>
      <c r="D1283" s="30"/>
      <c r="E1283" s="30"/>
      <c r="F1283" s="59"/>
      <c r="G1283" s="59"/>
      <c r="H1283" s="60"/>
      <c r="I1283" s="68"/>
      <c r="J1283" s="25"/>
      <c r="L1283" s="126" t="str">
        <f>IF(F1283="","",INDEX(Rotas!H:H,MATCH(F1283,Rotas!M:M,0),1))</f>
        <v/>
      </c>
    </row>
    <row r="1284" spans="2:12" ht="20.100000000000001" customHeight="1" x14ac:dyDescent="0.2">
      <c r="B1284" s="57">
        <v>1279</v>
      </c>
      <c r="C1284" s="39"/>
      <c r="D1284" s="30"/>
      <c r="E1284" s="30"/>
      <c r="F1284" s="59"/>
      <c r="G1284" s="59"/>
      <c r="H1284" s="60"/>
      <c r="I1284" s="68"/>
      <c r="J1284" s="25"/>
      <c r="L1284" s="126" t="str">
        <f>IF(F1284="","",INDEX(Rotas!H:H,MATCH(F1284,Rotas!M:M,0),1))</f>
        <v/>
      </c>
    </row>
    <row r="1285" spans="2:12" ht="20.100000000000001" customHeight="1" x14ac:dyDescent="0.2">
      <c r="B1285" s="57">
        <v>1280</v>
      </c>
      <c r="C1285" s="39"/>
      <c r="D1285" s="30"/>
      <c r="E1285" s="30"/>
      <c r="F1285" s="59"/>
      <c r="G1285" s="59"/>
      <c r="H1285" s="60"/>
      <c r="I1285" s="68"/>
      <c r="J1285" s="25"/>
      <c r="L1285" s="126" t="str">
        <f>IF(F1285="","",INDEX(Rotas!H:H,MATCH(F1285,Rotas!M:M,0),1))</f>
        <v/>
      </c>
    </row>
    <row r="1286" spans="2:12" ht="20.100000000000001" customHeight="1" x14ac:dyDescent="0.2">
      <c r="B1286" s="57">
        <v>1281</v>
      </c>
      <c r="C1286" s="39"/>
      <c r="D1286" s="30"/>
      <c r="E1286" s="30"/>
      <c r="F1286" s="59"/>
      <c r="G1286" s="59"/>
      <c r="H1286" s="60"/>
      <c r="I1286" s="68"/>
      <c r="J1286" s="25"/>
      <c r="L1286" s="126" t="str">
        <f>IF(F1286="","",INDEX(Rotas!H:H,MATCH(F1286,Rotas!M:M,0),1))</f>
        <v/>
      </c>
    </row>
    <row r="1287" spans="2:12" ht="20.100000000000001" customHeight="1" x14ac:dyDescent="0.2">
      <c r="B1287" s="57">
        <v>1282</v>
      </c>
      <c r="C1287" s="39"/>
      <c r="D1287" s="30"/>
      <c r="E1287" s="30"/>
      <c r="F1287" s="59"/>
      <c r="G1287" s="59"/>
      <c r="H1287" s="60"/>
      <c r="I1287" s="68"/>
      <c r="J1287" s="25"/>
      <c r="L1287" s="126" t="str">
        <f>IF(F1287="","",INDEX(Rotas!H:H,MATCH(F1287,Rotas!M:M,0),1))</f>
        <v/>
      </c>
    </row>
    <row r="1288" spans="2:12" ht="20.100000000000001" customHeight="1" x14ac:dyDescent="0.2">
      <c r="B1288" s="57">
        <v>1283</v>
      </c>
      <c r="C1288" s="39"/>
      <c r="D1288" s="30"/>
      <c r="E1288" s="30"/>
      <c r="F1288" s="59"/>
      <c r="G1288" s="59"/>
      <c r="H1288" s="60"/>
      <c r="I1288" s="68"/>
      <c r="J1288" s="25"/>
      <c r="L1288" s="126" t="str">
        <f>IF(F1288="","",INDEX(Rotas!H:H,MATCH(F1288,Rotas!M:M,0),1))</f>
        <v/>
      </c>
    </row>
    <row r="1289" spans="2:12" ht="20.100000000000001" customHeight="1" x14ac:dyDescent="0.2">
      <c r="B1289" s="57">
        <v>1284</v>
      </c>
      <c r="C1289" s="39"/>
      <c r="D1289" s="30"/>
      <c r="E1289" s="30"/>
      <c r="F1289" s="59"/>
      <c r="G1289" s="59"/>
      <c r="H1289" s="60"/>
      <c r="I1289" s="68"/>
      <c r="J1289" s="25"/>
      <c r="L1289" s="126" t="str">
        <f>IF(F1289="","",INDEX(Rotas!H:H,MATCH(F1289,Rotas!M:M,0),1))</f>
        <v/>
      </c>
    </row>
    <row r="1290" spans="2:12" ht="20.100000000000001" customHeight="1" x14ac:dyDescent="0.2">
      <c r="B1290" s="57">
        <v>1285</v>
      </c>
      <c r="C1290" s="39"/>
      <c r="D1290" s="30"/>
      <c r="E1290" s="30"/>
      <c r="F1290" s="59"/>
      <c r="G1290" s="59"/>
      <c r="H1290" s="60"/>
      <c r="I1290" s="68"/>
      <c r="J1290" s="25"/>
      <c r="L1290" s="126" t="str">
        <f>IF(F1290="","",INDEX(Rotas!H:H,MATCH(F1290,Rotas!M:M,0),1))</f>
        <v/>
      </c>
    </row>
    <row r="1291" spans="2:12" ht="20.100000000000001" customHeight="1" x14ac:dyDescent="0.2">
      <c r="B1291" s="57">
        <v>1286</v>
      </c>
      <c r="C1291" s="39"/>
      <c r="D1291" s="30"/>
      <c r="E1291" s="30"/>
      <c r="F1291" s="59"/>
      <c r="G1291" s="59"/>
      <c r="H1291" s="60"/>
      <c r="I1291" s="68"/>
      <c r="J1291" s="25"/>
      <c r="L1291" s="126" t="str">
        <f>IF(F1291="","",INDEX(Rotas!H:H,MATCH(F1291,Rotas!M:M,0),1))</f>
        <v/>
      </c>
    </row>
    <row r="1292" spans="2:12" ht="20.100000000000001" customHeight="1" x14ac:dyDescent="0.2">
      <c r="B1292" s="57">
        <v>1287</v>
      </c>
      <c r="C1292" s="39"/>
      <c r="D1292" s="30"/>
      <c r="E1292" s="30"/>
      <c r="F1292" s="59"/>
      <c r="G1292" s="59"/>
      <c r="H1292" s="60"/>
      <c r="I1292" s="68"/>
      <c r="J1292" s="25"/>
      <c r="L1292" s="126" t="str">
        <f>IF(F1292="","",INDEX(Rotas!H:H,MATCH(F1292,Rotas!M:M,0),1))</f>
        <v/>
      </c>
    </row>
    <row r="1293" spans="2:12" ht="20.100000000000001" customHeight="1" x14ac:dyDescent="0.2">
      <c r="B1293" s="57">
        <v>1288</v>
      </c>
      <c r="C1293" s="39"/>
      <c r="D1293" s="30"/>
      <c r="E1293" s="30"/>
      <c r="F1293" s="59"/>
      <c r="G1293" s="59"/>
      <c r="H1293" s="60"/>
      <c r="I1293" s="68"/>
      <c r="J1293" s="25"/>
      <c r="L1293" s="126" t="str">
        <f>IF(F1293="","",INDEX(Rotas!H:H,MATCH(F1293,Rotas!M:M,0),1))</f>
        <v/>
      </c>
    </row>
    <row r="1294" spans="2:12" ht="20.100000000000001" customHeight="1" x14ac:dyDescent="0.2">
      <c r="B1294" s="57">
        <v>1289</v>
      </c>
      <c r="C1294" s="39"/>
      <c r="D1294" s="30"/>
      <c r="E1294" s="30"/>
      <c r="F1294" s="59"/>
      <c r="G1294" s="59"/>
      <c r="H1294" s="60"/>
      <c r="I1294" s="68"/>
      <c r="J1294" s="25"/>
      <c r="L1294" s="126" t="str">
        <f>IF(F1294="","",INDEX(Rotas!H:H,MATCH(F1294,Rotas!M:M,0),1))</f>
        <v/>
      </c>
    </row>
    <row r="1295" spans="2:12" ht="20.100000000000001" customHeight="1" x14ac:dyDescent="0.2">
      <c r="B1295" s="57">
        <v>1290</v>
      </c>
      <c r="C1295" s="39"/>
      <c r="D1295" s="30"/>
      <c r="E1295" s="30"/>
      <c r="F1295" s="59"/>
      <c r="G1295" s="59"/>
      <c r="H1295" s="60"/>
      <c r="I1295" s="68"/>
      <c r="J1295" s="25"/>
      <c r="L1295" s="126" t="str">
        <f>IF(F1295="","",INDEX(Rotas!H:H,MATCH(F1295,Rotas!M:M,0),1))</f>
        <v/>
      </c>
    </row>
    <row r="1296" spans="2:12" ht="20.100000000000001" customHeight="1" x14ac:dyDescent="0.2">
      <c r="B1296" s="57">
        <v>1291</v>
      </c>
      <c r="C1296" s="39"/>
      <c r="D1296" s="30"/>
      <c r="E1296" s="30"/>
      <c r="F1296" s="59"/>
      <c r="G1296" s="59"/>
      <c r="H1296" s="60"/>
      <c r="I1296" s="68"/>
      <c r="J1296" s="25"/>
      <c r="L1296" s="126" t="str">
        <f>IF(F1296="","",INDEX(Rotas!H:H,MATCH(F1296,Rotas!M:M,0),1))</f>
        <v/>
      </c>
    </row>
    <row r="1297" spans="2:12" ht="20.100000000000001" customHeight="1" x14ac:dyDescent="0.2">
      <c r="B1297" s="57">
        <v>1292</v>
      </c>
      <c r="C1297" s="39"/>
      <c r="D1297" s="30"/>
      <c r="E1297" s="30"/>
      <c r="F1297" s="59"/>
      <c r="G1297" s="59"/>
      <c r="H1297" s="60"/>
      <c r="I1297" s="68"/>
      <c r="J1297" s="25"/>
      <c r="L1297" s="126" t="str">
        <f>IF(F1297="","",INDEX(Rotas!H:H,MATCH(F1297,Rotas!M:M,0),1))</f>
        <v/>
      </c>
    </row>
    <row r="1298" spans="2:12" ht="20.100000000000001" customHeight="1" x14ac:dyDescent="0.2">
      <c r="B1298" s="57">
        <v>1293</v>
      </c>
      <c r="C1298" s="39"/>
      <c r="D1298" s="30"/>
      <c r="E1298" s="30"/>
      <c r="F1298" s="59"/>
      <c r="G1298" s="59"/>
      <c r="H1298" s="60"/>
      <c r="I1298" s="68"/>
      <c r="J1298" s="25"/>
      <c r="L1298" s="126" t="str">
        <f>IF(F1298="","",INDEX(Rotas!H:H,MATCH(F1298,Rotas!M:M,0),1))</f>
        <v/>
      </c>
    </row>
    <row r="1299" spans="2:12" ht="20.100000000000001" customHeight="1" x14ac:dyDescent="0.2">
      <c r="B1299" s="57">
        <v>1294</v>
      </c>
      <c r="C1299" s="39"/>
      <c r="D1299" s="30"/>
      <c r="E1299" s="30"/>
      <c r="F1299" s="59"/>
      <c r="G1299" s="59"/>
      <c r="H1299" s="60"/>
      <c r="I1299" s="68"/>
      <c r="J1299" s="25"/>
      <c r="L1299" s="126" t="str">
        <f>IF(F1299="","",INDEX(Rotas!H:H,MATCH(F1299,Rotas!M:M,0),1))</f>
        <v/>
      </c>
    </row>
    <row r="1300" spans="2:12" ht="20.100000000000001" customHeight="1" x14ac:dyDescent="0.2">
      <c r="B1300" s="57">
        <v>1295</v>
      </c>
      <c r="C1300" s="39"/>
      <c r="D1300" s="30"/>
      <c r="E1300" s="30"/>
      <c r="F1300" s="59"/>
      <c r="G1300" s="59"/>
      <c r="H1300" s="60"/>
      <c r="I1300" s="68"/>
      <c r="J1300" s="25"/>
      <c r="L1300" s="126" t="str">
        <f>IF(F1300="","",INDEX(Rotas!H:H,MATCH(F1300,Rotas!M:M,0),1))</f>
        <v/>
      </c>
    </row>
    <row r="1301" spans="2:12" ht="20.100000000000001" customHeight="1" x14ac:dyDescent="0.2">
      <c r="B1301" s="57">
        <v>1296</v>
      </c>
      <c r="C1301" s="39"/>
      <c r="D1301" s="30"/>
      <c r="E1301" s="30"/>
      <c r="F1301" s="59"/>
      <c r="G1301" s="59"/>
      <c r="H1301" s="60"/>
      <c r="I1301" s="68"/>
      <c r="J1301" s="25"/>
      <c r="L1301" s="126" t="str">
        <f>IF(F1301="","",INDEX(Rotas!H:H,MATCH(F1301,Rotas!M:M,0),1))</f>
        <v/>
      </c>
    </row>
    <row r="1302" spans="2:12" ht="20.100000000000001" customHeight="1" x14ac:dyDescent="0.2">
      <c r="B1302" s="57">
        <v>1297</v>
      </c>
      <c r="C1302" s="39"/>
      <c r="D1302" s="30"/>
      <c r="E1302" s="30"/>
      <c r="F1302" s="59"/>
      <c r="G1302" s="59"/>
      <c r="H1302" s="60"/>
      <c r="I1302" s="68"/>
      <c r="J1302" s="25"/>
      <c r="L1302" s="126" t="str">
        <f>IF(F1302="","",INDEX(Rotas!H:H,MATCH(F1302,Rotas!M:M,0),1))</f>
        <v/>
      </c>
    </row>
    <row r="1303" spans="2:12" ht="20.100000000000001" customHeight="1" x14ac:dyDescent="0.2">
      <c r="B1303" s="57">
        <v>1298</v>
      </c>
      <c r="C1303" s="39"/>
      <c r="D1303" s="30"/>
      <c r="E1303" s="30"/>
      <c r="F1303" s="59"/>
      <c r="G1303" s="59"/>
      <c r="H1303" s="60"/>
      <c r="I1303" s="68"/>
      <c r="J1303" s="25"/>
      <c r="L1303" s="126" t="str">
        <f>IF(F1303="","",INDEX(Rotas!H:H,MATCH(F1303,Rotas!M:M,0),1))</f>
        <v/>
      </c>
    </row>
    <row r="1304" spans="2:12" ht="20.100000000000001" customHeight="1" x14ac:dyDescent="0.2">
      <c r="B1304" s="57">
        <v>1299</v>
      </c>
      <c r="C1304" s="39"/>
      <c r="D1304" s="30"/>
      <c r="E1304" s="30"/>
      <c r="F1304" s="59"/>
      <c r="G1304" s="59"/>
      <c r="H1304" s="60"/>
      <c r="I1304" s="68"/>
      <c r="J1304" s="25"/>
      <c r="L1304" s="126" t="str">
        <f>IF(F1304="","",INDEX(Rotas!H:H,MATCH(F1304,Rotas!M:M,0),1))</f>
        <v/>
      </c>
    </row>
    <row r="1305" spans="2:12" ht="20.100000000000001" customHeight="1" x14ac:dyDescent="0.2">
      <c r="B1305" s="57">
        <v>1300</v>
      </c>
      <c r="C1305" s="39"/>
      <c r="D1305" s="30"/>
      <c r="E1305" s="30"/>
      <c r="F1305" s="59"/>
      <c r="G1305" s="59"/>
      <c r="H1305" s="60"/>
      <c r="I1305" s="68"/>
      <c r="J1305" s="25"/>
      <c r="L1305" s="126" t="str">
        <f>IF(F1305="","",INDEX(Rotas!H:H,MATCH(F1305,Rotas!M:M,0),1))</f>
        <v/>
      </c>
    </row>
    <row r="1306" spans="2:12" ht="20.100000000000001" customHeight="1" x14ac:dyDescent="0.2">
      <c r="B1306" s="57">
        <v>1301</v>
      </c>
      <c r="C1306" s="39"/>
      <c r="D1306" s="30"/>
      <c r="E1306" s="30"/>
      <c r="F1306" s="59"/>
      <c r="G1306" s="59"/>
      <c r="H1306" s="60"/>
      <c r="I1306" s="68"/>
      <c r="J1306" s="25"/>
      <c r="L1306" s="126" t="str">
        <f>IF(F1306="","",INDEX(Rotas!H:H,MATCH(F1306,Rotas!M:M,0),1))</f>
        <v/>
      </c>
    </row>
    <row r="1307" spans="2:12" ht="20.100000000000001" customHeight="1" x14ac:dyDescent="0.2">
      <c r="B1307" s="57">
        <v>1302</v>
      </c>
      <c r="C1307" s="39"/>
      <c r="D1307" s="30"/>
      <c r="E1307" s="30"/>
      <c r="F1307" s="59"/>
      <c r="G1307" s="59"/>
      <c r="H1307" s="60"/>
      <c r="I1307" s="68"/>
      <c r="J1307" s="25"/>
      <c r="L1307" s="126" t="str">
        <f>IF(F1307="","",INDEX(Rotas!H:H,MATCH(F1307,Rotas!M:M,0),1))</f>
        <v/>
      </c>
    </row>
    <row r="1308" spans="2:12" ht="20.100000000000001" customHeight="1" x14ac:dyDescent="0.2">
      <c r="B1308" s="57">
        <v>1303</v>
      </c>
      <c r="C1308" s="39"/>
      <c r="D1308" s="30"/>
      <c r="E1308" s="30"/>
      <c r="F1308" s="59"/>
      <c r="G1308" s="59"/>
      <c r="H1308" s="60"/>
      <c r="I1308" s="68"/>
      <c r="J1308" s="25"/>
      <c r="L1308" s="126" t="str">
        <f>IF(F1308="","",INDEX(Rotas!H:H,MATCH(F1308,Rotas!M:M,0),1))</f>
        <v/>
      </c>
    </row>
    <row r="1309" spans="2:12" ht="20.100000000000001" customHeight="1" x14ac:dyDescent="0.2">
      <c r="B1309" s="57">
        <v>1304</v>
      </c>
      <c r="C1309" s="39"/>
      <c r="D1309" s="30"/>
      <c r="E1309" s="30"/>
      <c r="F1309" s="59"/>
      <c r="G1309" s="59"/>
      <c r="H1309" s="60"/>
      <c r="I1309" s="68"/>
      <c r="J1309" s="25"/>
      <c r="L1309" s="126" t="str">
        <f>IF(F1309="","",INDEX(Rotas!H:H,MATCH(F1309,Rotas!M:M,0),1))</f>
        <v/>
      </c>
    </row>
    <row r="1310" spans="2:12" ht="20.100000000000001" customHeight="1" x14ac:dyDescent="0.2">
      <c r="B1310" s="57">
        <v>1305</v>
      </c>
      <c r="C1310" s="39"/>
      <c r="D1310" s="30"/>
      <c r="E1310" s="30"/>
      <c r="F1310" s="59"/>
      <c r="G1310" s="59"/>
      <c r="H1310" s="60"/>
      <c r="I1310" s="68"/>
      <c r="J1310" s="25"/>
      <c r="L1310" s="126" t="str">
        <f>IF(F1310="","",INDEX(Rotas!H:H,MATCH(F1310,Rotas!M:M,0),1))</f>
        <v/>
      </c>
    </row>
    <row r="1311" spans="2:12" ht="20.100000000000001" customHeight="1" x14ac:dyDescent="0.2">
      <c r="B1311" s="57">
        <v>1306</v>
      </c>
      <c r="C1311" s="39"/>
      <c r="D1311" s="30"/>
      <c r="E1311" s="30"/>
      <c r="F1311" s="59"/>
      <c r="G1311" s="59"/>
      <c r="H1311" s="60"/>
      <c r="I1311" s="68"/>
      <c r="J1311" s="25"/>
      <c r="L1311" s="126" t="str">
        <f>IF(F1311="","",INDEX(Rotas!H:H,MATCH(F1311,Rotas!M:M,0),1))</f>
        <v/>
      </c>
    </row>
    <row r="1312" spans="2:12" ht="20.100000000000001" customHeight="1" x14ac:dyDescent="0.2">
      <c r="B1312" s="57">
        <v>1307</v>
      </c>
      <c r="C1312" s="39"/>
      <c r="D1312" s="30"/>
      <c r="E1312" s="30"/>
      <c r="F1312" s="59"/>
      <c r="G1312" s="59"/>
      <c r="H1312" s="60"/>
      <c r="I1312" s="68"/>
      <c r="J1312" s="25"/>
      <c r="L1312" s="126" t="str">
        <f>IF(F1312="","",INDEX(Rotas!H:H,MATCH(F1312,Rotas!M:M,0),1))</f>
        <v/>
      </c>
    </row>
    <row r="1313" spans="2:12" ht="20.100000000000001" customHeight="1" x14ac:dyDescent="0.2">
      <c r="B1313" s="57">
        <v>1308</v>
      </c>
      <c r="C1313" s="39"/>
      <c r="D1313" s="30"/>
      <c r="E1313" s="30"/>
      <c r="F1313" s="59"/>
      <c r="G1313" s="59"/>
      <c r="H1313" s="60"/>
      <c r="I1313" s="68"/>
      <c r="J1313" s="25"/>
      <c r="L1313" s="126" t="str">
        <f>IF(F1313="","",INDEX(Rotas!H:H,MATCH(F1313,Rotas!M:M,0),1))</f>
        <v/>
      </c>
    </row>
    <row r="1314" spans="2:12" ht="20.100000000000001" customHeight="1" x14ac:dyDescent="0.2">
      <c r="B1314" s="57">
        <v>1309</v>
      </c>
      <c r="C1314" s="39"/>
      <c r="D1314" s="30"/>
      <c r="E1314" s="30"/>
      <c r="F1314" s="59"/>
      <c r="G1314" s="59"/>
      <c r="H1314" s="60"/>
      <c r="I1314" s="68"/>
      <c r="J1314" s="25"/>
      <c r="L1314" s="126" t="str">
        <f>IF(F1314="","",INDEX(Rotas!H:H,MATCH(F1314,Rotas!M:M,0),1))</f>
        <v/>
      </c>
    </row>
    <row r="1315" spans="2:12" ht="20.100000000000001" customHeight="1" x14ac:dyDescent="0.2">
      <c r="B1315" s="57">
        <v>1310</v>
      </c>
      <c r="C1315" s="39"/>
      <c r="D1315" s="30"/>
      <c r="E1315" s="30"/>
      <c r="F1315" s="59"/>
      <c r="G1315" s="59"/>
      <c r="H1315" s="60"/>
      <c r="I1315" s="68"/>
      <c r="J1315" s="25"/>
      <c r="L1315" s="126" t="str">
        <f>IF(F1315="","",INDEX(Rotas!H:H,MATCH(F1315,Rotas!M:M,0),1))</f>
        <v/>
      </c>
    </row>
    <row r="1316" spans="2:12" ht="20.100000000000001" customHeight="1" x14ac:dyDescent="0.2">
      <c r="B1316" s="57">
        <v>1311</v>
      </c>
      <c r="C1316" s="39"/>
      <c r="D1316" s="30"/>
      <c r="E1316" s="30"/>
      <c r="F1316" s="59"/>
      <c r="G1316" s="59"/>
      <c r="H1316" s="60"/>
      <c r="I1316" s="68"/>
      <c r="J1316" s="25"/>
      <c r="L1316" s="126" t="str">
        <f>IF(F1316="","",INDEX(Rotas!H:H,MATCH(F1316,Rotas!M:M,0),1))</f>
        <v/>
      </c>
    </row>
    <row r="1317" spans="2:12" ht="20.100000000000001" customHeight="1" x14ac:dyDescent="0.2">
      <c r="B1317" s="57">
        <v>1312</v>
      </c>
      <c r="C1317" s="39"/>
      <c r="D1317" s="30"/>
      <c r="E1317" s="30"/>
      <c r="F1317" s="59"/>
      <c r="G1317" s="59"/>
      <c r="H1317" s="60"/>
      <c r="I1317" s="68"/>
      <c r="J1317" s="25"/>
      <c r="L1317" s="126" t="str">
        <f>IF(F1317="","",INDEX(Rotas!H:H,MATCH(F1317,Rotas!M:M,0),1))</f>
        <v/>
      </c>
    </row>
    <row r="1318" spans="2:12" ht="20.100000000000001" customHeight="1" x14ac:dyDescent="0.2">
      <c r="B1318" s="57">
        <v>1313</v>
      </c>
      <c r="C1318" s="39"/>
      <c r="D1318" s="30"/>
      <c r="E1318" s="30"/>
      <c r="F1318" s="59"/>
      <c r="G1318" s="59"/>
      <c r="H1318" s="60"/>
      <c r="I1318" s="68"/>
      <c r="J1318" s="25"/>
      <c r="L1318" s="126" t="str">
        <f>IF(F1318="","",INDEX(Rotas!H:H,MATCH(F1318,Rotas!M:M,0),1))</f>
        <v/>
      </c>
    </row>
    <row r="1319" spans="2:12" ht="20.100000000000001" customHeight="1" x14ac:dyDescent="0.2">
      <c r="B1319" s="57">
        <v>1314</v>
      </c>
      <c r="C1319" s="39"/>
      <c r="D1319" s="30"/>
      <c r="E1319" s="30"/>
      <c r="F1319" s="59"/>
      <c r="G1319" s="59"/>
      <c r="H1319" s="60"/>
      <c r="I1319" s="68"/>
      <c r="J1319" s="25"/>
      <c r="L1319" s="126" t="str">
        <f>IF(F1319="","",INDEX(Rotas!H:H,MATCH(F1319,Rotas!M:M,0),1))</f>
        <v/>
      </c>
    </row>
    <row r="1320" spans="2:12" ht="20.100000000000001" customHeight="1" x14ac:dyDescent="0.2">
      <c r="B1320" s="57">
        <v>1315</v>
      </c>
      <c r="C1320" s="39"/>
      <c r="D1320" s="30"/>
      <c r="E1320" s="30"/>
      <c r="F1320" s="59"/>
      <c r="G1320" s="59"/>
      <c r="H1320" s="60"/>
      <c r="I1320" s="68"/>
      <c r="J1320" s="25"/>
      <c r="L1320" s="126" t="str">
        <f>IF(F1320="","",INDEX(Rotas!H:H,MATCH(F1320,Rotas!M:M,0),1))</f>
        <v/>
      </c>
    </row>
    <row r="1321" spans="2:12" ht="20.100000000000001" customHeight="1" x14ac:dyDescent="0.2">
      <c r="B1321" s="57">
        <v>1316</v>
      </c>
      <c r="C1321" s="39"/>
      <c r="D1321" s="30"/>
      <c r="E1321" s="30"/>
      <c r="F1321" s="59"/>
      <c r="G1321" s="59"/>
      <c r="H1321" s="60"/>
      <c r="I1321" s="68"/>
      <c r="J1321" s="25"/>
      <c r="L1321" s="126" t="str">
        <f>IF(F1321="","",INDEX(Rotas!H:H,MATCH(F1321,Rotas!M:M,0),1))</f>
        <v/>
      </c>
    </row>
    <row r="1322" spans="2:12" ht="20.100000000000001" customHeight="1" x14ac:dyDescent="0.2">
      <c r="B1322" s="57">
        <v>1317</v>
      </c>
      <c r="C1322" s="39"/>
      <c r="D1322" s="30"/>
      <c r="E1322" s="30"/>
      <c r="F1322" s="59"/>
      <c r="G1322" s="59"/>
      <c r="H1322" s="60"/>
      <c r="I1322" s="68"/>
      <c r="J1322" s="25"/>
      <c r="L1322" s="126" t="str">
        <f>IF(F1322="","",INDEX(Rotas!H:H,MATCH(F1322,Rotas!M:M,0),1))</f>
        <v/>
      </c>
    </row>
    <row r="1323" spans="2:12" ht="20.100000000000001" customHeight="1" x14ac:dyDescent="0.2">
      <c r="B1323" s="57">
        <v>1318</v>
      </c>
      <c r="C1323" s="39"/>
      <c r="D1323" s="30"/>
      <c r="E1323" s="30"/>
      <c r="F1323" s="59"/>
      <c r="G1323" s="59"/>
      <c r="H1323" s="60"/>
      <c r="I1323" s="68"/>
      <c r="J1323" s="25"/>
      <c r="L1323" s="126" t="str">
        <f>IF(F1323="","",INDEX(Rotas!H:H,MATCH(F1323,Rotas!M:M,0),1))</f>
        <v/>
      </c>
    </row>
    <row r="1324" spans="2:12" ht="20.100000000000001" customHeight="1" x14ac:dyDescent="0.2">
      <c r="B1324" s="57">
        <v>1319</v>
      </c>
      <c r="C1324" s="39"/>
      <c r="D1324" s="30"/>
      <c r="E1324" s="30"/>
      <c r="F1324" s="59"/>
      <c r="G1324" s="59"/>
      <c r="H1324" s="60"/>
      <c r="I1324" s="68"/>
      <c r="J1324" s="25"/>
      <c r="L1324" s="126" t="str">
        <f>IF(F1324="","",INDEX(Rotas!H:H,MATCH(F1324,Rotas!M:M,0),1))</f>
        <v/>
      </c>
    </row>
    <row r="1325" spans="2:12" ht="20.100000000000001" customHeight="1" x14ac:dyDescent="0.2">
      <c r="B1325" s="57">
        <v>1320</v>
      </c>
      <c r="C1325" s="39"/>
      <c r="D1325" s="30"/>
      <c r="E1325" s="30"/>
      <c r="F1325" s="59"/>
      <c r="G1325" s="59"/>
      <c r="H1325" s="60"/>
      <c r="I1325" s="68"/>
      <c r="J1325" s="25"/>
      <c r="L1325" s="126" t="str">
        <f>IF(F1325="","",INDEX(Rotas!H:H,MATCH(F1325,Rotas!M:M,0),1))</f>
        <v/>
      </c>
    </row>
    <row r="1326" spans="2:12" ht="20.100000000000001" customHeight="1" x14ac:dyDescent="0.2">
      <c r="B1326" s="57">
        <v>1321</v>
      </c>
      <c r="C1326" s="39"/>
      <c r="D1326" s="30"/>
      <c r="E1326" s="30"/>
      <c r="F1326" s="59"/>
      <c r="G1326" s="59"/>
      <c r="H1326" s="60"/>
      <c r="I1326" s="68"/>
      <c r="J1326" s="25"/>
      <c r="L1326" s="126" t="str">
        <f>IF(F1326="","",INDEX(Rotas!H:H,MATCH(F1326,Rotas!M:M,0),1))</f>
        <v/>
      </c>
    </row>
    <row r="1327" spans="2:12" ht="20.100000000000001" customHeight="1" x14ac:dyDescent="0.2">
      <c r="B1327" s="57">
        <v>1322</v>
      </c>
      <c r="C1327" s="39"/>
      <c r="D1327" s="30"/>
      <c r="E1327" s="30"/>
      <c r="F1327" s="59"/>
      <c r="G1327" s="59"/>
      <c r="H1327" s="60"/>
      <c r="I1327" s="68"/>
      <c r="J1327" s="25"/>
      <c r="L1327" s="126" t="str">
        <f>IF(F1327="","",INDEX(Rotas!H:H,MATCH(F1327,Rotas!M:M,0),1))</f>
        <v/>
      </c>
    </row>
    <row r="1328" spans="2:12" ht="20.100000000000001" customHeight="1" x14ac:dyDescent="0.2">
      <c r="B1328" s="57">
        <v>1323</v>
      </c>
      <c r="C1328" s="39"/>
      <c r="D1328" s="30"/>
      <c r="E1328" s="30"/>
      <c r="F1328" s="59"/>
      <c r="G1328" s="59"/>
      <c r="H1328" s="60"/>
      <c r="I1328" s="68"/>
      <c r="J1328" s="25"/>
      <c r="L1328" s="126" t="str">
        <f>IF(F1328="","",INDEX(Rotas!H:H,MATCH(F1328,Rotas!M:M,0),1))</f>
        <v/>
      </c>
    </row>
    <row r="1329" spans="2:12" ht="20.100000000000001" customHeight="1" x14ac:dyDescent="0.2">
      <c r="B1329" s="57">
        <v>1324</v>
      </c>
      <c r="C1329" s="39"/>
      <c r="D1329" s="30"/>
      <c r="E1329" s="30"/>
      <c r="F1329" s="59"/>
      <c r="G1329" s="59"/>
      <c r="H1329" s="60"/>
      <c r="I1329" s="68"/>
      <c r="J1329" s="25"/>
      <c r="L1329" s="126" t="str">
        <f>IF(F1329="","",INDEX(Rotas!H:H,MATCH(F1329,Rotas!M:M,0),1))</f>
        <v/>
      </c>
    </row>
    <row r="1330" spans="2:12" ht="20.100000000000001" customHeight="1" x14ac:dyDescent="0.2">
      <c r="B1330" s="57">
        <v>1325</v>
      </c>
      <c r="C1330" s="39"/>
      <c r="D1330" s="30"/>
      <c r="E1330" s="30"/>
      <c r="F1330" s="59"/>
      <c r="G1330" s="59"/>
      <c r="H1330" s="60"/>
      <c r="I1330" s="68"/>
      <c r="J1330" s="25"/>
      <c r="L1330" s="126" t="str">
        <f>IF(F1330="","",INDEX(Rotas!H:H,MATCH(F1330,Rotas!M:M,0),1))</f>
        <v/>
      </c>
    </row>
    <row r="1331" spans="2:12" ht="20.100000000000001" customHeight="1" x14ac:dyDescent="0.2">
      <c r="B1331" s="57">
        <v>1326</v>
      </c>
      <c r="C1331" s="39"/>
      <c r="D1331" s="30"/>
      <c r="E1331" s="30"/>
      <c r="F1331" s="59"/>
      <c r="G1331" s="59"/>
      <c r="H1331" s="60"/>
      <c r="I1331" s="68"/>
      <c r="J1331" s="25"/>
      <c r="L1331" s="126" t="str">
        <f>IF(F1331="","",INDEX(Rotas!H:H,MATCH(F1331,Rotas!M:M,0),1))</f>
        <v/>
      </c>
    </row>
    <row r="1332" spans="2:12" ht="20.100000000000001" customHeight="1" x14ac:dyDescent="0.2">
      <c r="B1332" s="57">
        <v>1327</v>
      </c>
      <c r="C1332" s="39"/>
      <c r="D1332" s="30"/>
      <c r="E1332" s="30"/>
      <c r="F1332" s="59"/>
      <c r="G1332" s="59"/>
      <c r="H1332" s="60"/>
      <c r="I1332" s="68"/>
      <c r="J1332" s="25"/>
      <c r="L1332" s="126" t="str">
        <f>IF(F1332="","",INDEX(Rotas!H:H,MATCH(F1332,Rotas!M:M,0),1))</f>
        <v/>
      </c>
    </row>
    <row r="1333" spans="2:12" ht="20.100000000000001" customHeight="1" x14ac:dyDescent="0.2">
      <c r="B1333" s="57">
        <v>1328</v>
      </c>
      <c r="C1333" s="39"/>
      <c r="D1333" s="30"/>
      <c r="E1333" s="30"/>
      <c r="F1333" s="59"/>
      <c r="G1333" s="59"/>
      <c r="H1333" s="60"/>
      <c r="I1333" s="68"/>
      <c r="J1333" s="25"/>
      <c r="L1333" s="126" t="str">
        <f>IF(F1333="","",INDEX(Rotas!H:H,MATCH(F1333,Rotas!M:M,0),1))</f>
        <v/>
      </c>
    </row>
    <row r="1334" spans="2:12" ht="20.100000000000001" customHeight="1" x14ac:dyDescent="0.2">
      <c r="B1334" s="57">
        <v>1329</v>
      </c>
      <c r="C1334" s="39"/>
      <c r="D1334" s="30"/>
      <c r="E1334" s="30"/>
      <c r="F1334" s="59"/>
      <c r="G1334" s="59"/>
      <c r="H1334" s="60"/>
      <c r="I1334" s="68"/>
      <c r="J1334" s="25"/>
      <c r="L1334" s="126" t="str">
        <f>IF(F1334="","",INDEX(Rotas!H:H,MATCH(F1334,Rotas!M:M,0),1))</f>
        <v/>
      </c>
    </row>
    <row r="1335" spans="2:12" ht="20.100000000000001" customHeight="1" x14ac:dyDescent="0.2">
      <c r="B1335" s="57">
        <v>1330</v>
      </c>
      <c r="C1335" s="39"/>
      <c r="D1335" s="30"/>
      <c r="E1335" s="30"/>
      <c r="F1335" s="59"/>
      <c r="G1335" s="59"/>
      <c r="H1335" s="60"/>
      <c r="I1335" s="68"/>
      <c r="J1335" s="25"/>
      <c r="L1335" s="126" t="str">
        <f>IF(F1335="","",INDEX(Rotas!H:H,MATCH(F1335,Rotas!M:M,0),1))</f>
        <v/>
      </c>
    </row>
    <row r="1336" spans="2:12" ht="20.100000000000001" customHeight="1" x14ac:dyDescent="0.2">
      <c r="B1336" s="57">
        <v>1331</v>
      </c>
      <c r="C1336" s="39"/>
      <c r="D1336" s="30"/>
      <c r="E1336" s="30"/>
      <c r="F1336" s="59"/>
      <c r="G1336" s="59"/>
      <c r="H1336" s="60"/>
      <c r="I1336" s="68"/>
      <c r="J1336" s="25"/>
      <c r="L1336" s="126" t="str">
        <f>IF(F1336="","",INDEX(Rotas!H:H,MATCH(F1336,Rotas!M:M,0),1))</f>
        <v/>
      </c>
    </row>
    <row r="1337" spans="2:12" ht="20.100000000000001" customHeight="1" x14ac:dyDescent="0.2">
      <c r="B1337" s="57">
        <v>1332</v>
      </c>
      <c r="C1337" s="39"/>
      <c r="D1337" s="30"/>
      <c r="E1337" s="30"/>
      <c r="F1337" s="59"/>
      <c r="G1337" s="59"/>
      <c r="H1337" s="60"/>
      <c r="I1337" s="68"/>
      <c r="J1337" s="25"/>
      <c r="L1337" s="126" t="str">
        <f>IF(F1337="","",INDEX(Rotas!H:H,MATCH(F1337,Rotas!M:M,0),1))</f>
        <v/>
      </c>
    </row>
    <row r="1338" spans="2:12" ht="20.100000000000001" customHeight="1" x14ac:dyDescent="0.2">
      <c r="B1338" s="57">
        <v>1333</v>
      </c>
      <c r="C1338" s="39"/>
      <c r="D1338" s="30"/>
      <c r="E1338" s="30"/>
      <c r="F1338" s="59"/>
      <c r="G1338" s="59"/>
      <c r="H1338" s="60"/>
      <c r="I1338" s="68"/>
      <c r="J1338" s="25"/>
      <c r="L1338" s="126" t="str">
        <f>IF(F1338="","",INDEX(Rotas!H:H,MATCH(F1338,Rotas!M:M,0),1))</f>
        <v/>
      </c>
    </row>
    <row r="1339" spans="2:12" ht="20.100000000000001" customHeight="1" x14ac:dyDescent="0.2">
      <c r="B1339" s="57">
        <v>1334</v>
      </c>
      <c r="C1339" s="39"/>
      <c r="D1339" s="30"/>
      <c r="E1339" s="30"/>
      <c r="F1339" s="59"/>
      <c r="G1339" s="59"/>
      <c r="H1339" s="60"/>
      <c r="I1339" s="68"/>
      <c r="J1339" s="25"/>
      <c r="L1339" s="126" t="str">
        <f>IF(F1339="","",INDEX(Rotas!H:H,MATCH(F1339,Rotas!M:M,0),1))</f>
        <v/>
      </c>
    </row>
    <row r="1340" spans="2:12" ht="20.100000000000001" customHeight="1" x14ac:dyDescent="0.2">
      <c r="B1340" s="57">
        <v>1335</v>
      </c>
      <c r="C1340" s="39"/>
      <c r="D1340" s="30"/>
      <c r="E1340" s="30"/>
      <c r="F1340" s="59"/>
      <c r="G1340" s="59"/>
      <c r="H1340" s="60"/>
      <c r="I1340" s="68"/>
      <c r="J1340" s="25"/>
      <c r="L1340" s="126" t="str">
        <f>IF(F1340="","",INDEX(Rotas!H:H,MATCH(F1340,Rotas!M:M,0),1))</f>
        <v/>
      </c>
    </row>
    <row r="1341" spans="2:12" ht="20.100000000000001" customHeight="1" x14ac:dyDescent="0.2">
      <c r="B1341" s="57">
        <v>1336</v>
      </c>
      <c r="C1341" s="39"/>
      <c r="D1341" s="30"/>
      <c r="E1341" s="30"/>
      <c r="F1341" s="59"/>
      <c r="G1341" s="59"/>
      <c r="H1341" s="60"/>
      <c r="I1341" s="68"/>
      <c r="J1341" s="25"/>
      <c r="L1341" s="126" t="str">
        <f>IF(F1341="","",INDEX(Rotas!H:H,MATCH(F1341,Rotas!M:M,0),1))</f>
        <v/>
      </c>
    </row>
    <row r="1342" spans="2:12" ht="20.100000000000001" customHeight="1" x14ac:dyDescent="0.2">
      <c r="B1342" s="57">
        <v>1337</v>
      </c>
      <c r="C1342" s="39"/>
      <c r="D1342" s="30"/>
      <c r="E1342" s="30"/>
      <c r="F1342" s="59"/>
      <c r="G1342" s="59"/>
      <c r="H1342" s="60"/>
      <c r="I1342" s="68"/>
      <c r="J1342" s="25"/>
      <c r="L1342" s="126" t="str">
        <f>IF(F1342="","",INDEX(Rotas!H:H,MATCH(F1342,Rotas!M:M,0),1))</f>
        <v/>
      </c>
    </row>
    <row r="1343" spans="2:12" ht="20.100000000000001" customHeight="1" x14ac:dyDescent="0.2">
      <c r="B1343" s="57">
        <v>1338</v>
      </c>
      <c r="C1343" s="39"/>
      <c r="D1343" s="30"/>
      <c r="E1343" s="30"/>
      <c r="F1343" s="59"/>
      <c r="G1343" s="59"/>
      <c r="H1343" s="60"/>
      <c r="I1343" s="68"/>
      <c r="J1343" s="25"/>
      <c r="L1343" s="126" t="str">
        <f>IF(F1343="","",INDEX(Rotas!H:H,MATCH(F1343,Rotas!M:M,0),1))</f>
        <v/>
      </c>
    </row>
    <row r="1344" spans="2:12" ht="20.100000000000001" customHeight="1" x14ac:dyDescent="0.2">
      <c r="B1344" s="57">
        <v>1339</v>
      </c>
      <c r="C1344" s="39"/>
      <c r="D1344" s="30"/>
      <c r="E1344" s="30"/>
      <c r="F1344" s="59"/>
      <c r="G1344" s="59"/>
      <c r="H1344" s="60"/>
      <c r="I1344" s="68"/>
      <c r="J1344" s="25"/>
      <c r="L1344" s="126" t="str">
        <f>IF(F1344="","",INDEX(Rotas!H:H,MATCH(F1344,Rotas!M:M,0),1))</f>
        <v/>
      </c>
    </row>
    <row r="1345" spans="2:12" ht="20.100000000000001" customHeight="1" x14ac:dyDescent="0.2">
      <c r="B1345" s="57">
        <v>1340</v>
      </c>
      <c r="C1345" s="39"/>
      <c r="D1345" s="30"/>
      <c r="E1345" s="30"/>
      <c r="F1345" s="59"/>
      <c r="G1345" s="59"/>
      <c r="H1345" s="60"/>
      <c r="I1345" s="68"/>
      <c r="J1345" s="25"/>
      <c r="L1345" s="126" t="str">
        <f>IF(F1345="","",INDEX(Rotas!H:H,MATCH(F1345,Rotas!M:M,0),1))</f>
        <v/>
      </c>
    </row>
    <row r="1346" spans="2:12" ht="20.100000000000001" customHeight="1" x14ac:dyDescent="0.2">
      <c r="B1346" s="57">
        <v>1341</v>
      </c>
      <c r="C1346" s="39"/>
      <c r="D1346" s="30"/>
      <c r="E1346" s="30"/>
      <c r="F1346" s="59"/>
      <c r="G1346" s="59"/>
      <c r="H1346" s="60"/>
      <c r="I1346" s="68"/>
      <c r="J1346" s="25"/>
      <c r="L1346" s="126" t="str">
        <f>IF(F1346="","",INDEX(Rotas!H:H,MATCH(F1346,Rotas!M:M,0),1))</f>
        <v/>
      </c>
    </row>
    <row r="1347" spans="2:12" ht="20.100000000000001" customHeight="1" x14ac:dyDescent="0.2">
      <c r="B1347" s="57">
        <v>1342</v>
      </c>
      <c r="C1347" s="39"/>
      <c r="D1347" s="30"/>
      <c r="E1347" s="30"/>
      <c r="F1347" s="59"/>
      <c r="G1347" s="59"/>
      <c r="H1347" s="60"/>
      <c r="I1347" s="68"/>
      <c r="J1347" s="25"/>
      <c r="L1347" s="126" t="str">
        <f>IF(F1347="","",INDEX(Rotas!H:H,MATCH(F1347,Rotas!M:M,0),1))</f>
        <v/>
      </c>
    </row>
    <row r="1348" spans="2:12" ht="20.100000000000001" customHeight="1" x14ac:dyDescent="0.2">
      <c r="B1348" s="57">
        <v>1343</v>
      </c>
      <c r="C1348" s="39"/>
      <c r="D1348" s="30"/>
      <c r="E1348" s="30"/>
      <c r="F1348" s="59"/>
      <c r="G1348" s="59"/>
      <c r="H1348" s="60"/>
      <c r="I1348" s="68"/>
      <c r="J1348" s="25"/>
      <c r="L1348" s="126" t="str">
        <f>IF(F1348="","",INDEX(Rotas!H:H,MATCH(F1348,Rotas!M:M,0),1))</f>
        <v/>
      </c>
    </row>
    <row r="1349" spans="2:12" ht="20.100000000000001" customHeight="1" x14ac:dyDescent="0.2">
      <c r="B1349" s="57">
        <v>1344</v>
      </c>
      <c r="C1349" s="39"/>
      <c r="D1349" s="30"/>
      <c r="E1349" s="30"/>
      <c r="F1349" s="59"/>
      <c r="G1349" s="59"/>
      <c r="H1349" s="60"/>
      <c r="I1349" s="68"/>
      <c r="J1349" s="25"/>
      <c r="L1349" s="126" t="str">
        <f>IF(F1349="","",INDEX(Rotas!H:H,MATCH(F1349,Rotas!M:M,0),1))</f>
        <v/>
      </c>
    </row>
    <row r="1350" spans="2:12" ht="20.100000000000001" customHeight="1" x14ac:dyDescent="0.2">
      <c r="B1350" s="57">
        <v>1345</v>
      </c>
      <c r="C1350" s="39"/>
      <c r="D1350" s="30"/>
      <c r="E1350" s="30"/>
      <c r="F1350" s="59"/>
      <c r="G1350" s="59"/>
      <c r="H1350" s="60"/>
      <c r="I1350" s="68"/>
      <c r="J1350" s="25"/>
      <c r="L1350" s="126" t="str">
        <f>IF(F1350="","",INDEX(Rotas!H:H,MATCH(F1350,Rotas!M:M,0),1))</f>
        <v/>
      </c>
    </row>
    <row r="1351" spans="2:12" ht="20.100000000000001" customHeight="1" x14ac:dyDescent="0.2">
      <c r="B1351" s="57">
        <v>1346</v>
      </c>
      <c r="C1351" s="39"/>
      <c r="D1351" s="30"/>
      <c r="E1351" s="30"/>
      <c r="F1351" s="59"/>
      <c r="G1351" s="59"/>
      <c r="H1351" s="60"/>
      <c r="I1351" s="68"/>
      <c r="J1351" s="25"/>
      <c r="L1351" s="126" t="str">
        <f>IF(F1351="","",INDEX(Rotas!H:H,MATCH(F1351,Rotas!M:M,0),1))</f>
        <v/>
      </c>
    </row>
    <row r="1352" spans="2:12" ht="20.100000000000001" customHeight="1" x14ac:dyDescent="0.2">
      <c r="B1352" s="57">
        <v>1347</v>
      </c>
      <c r="C1352" s="39"/>
      <c r="D1352" s="30"/>
      <c r="E1352" s="30"/>
      <c r="F1352" s="59"/>
      <c r="G1352" s="59"/>
      <c r="H1352" s="60"/>
      <c r="I1352" s="68"/>
      <c r="J1352" s="25"/>
      <c r="L1352" s="126" t="str">
        <f>IF(F1352="","",INDEX(Rotas!H:H,MATCH(F1352,Rotas!M:M,0),1))</f>
        <v/>
      </c>
    </row>
    <row r="1353" spans="2:12" ht="20.100000000000001" customHeight="1" x14ac:dyDescent="0.2">
      <c r="B1353" s="57">
        <v>1348</v>
      </c>
      <c r="C1353" s="39"/>
      <c r="D1353" s="30"/>
      <c r="E1353" s="30"/>
      <c r="F1353" s="59"/>
      <c r="G1353" s="59"/>
      <c r="H1353" s="60"/>
      <c r="I1353" s="68"/>
      <c r="J1353" s="25"/>
      <c r="L1353" s="126" t="str">
        <f>IF(F1353="","",INDEX(Rotas!H:H,MATCH(F1353,Rotas!M:M,0),1))</f>
        <v/>
      </c>
    </row>
    <row r="1354" spans="2:12" ht="20.100000000000001" customHeight="1" x14ac:dyDescent="0.2">
      <c r="B1354" s="57">
        <v>1349</v>
      </c>
      <c r="C1354" s="39"/>
      <c r="D1354" s="30"/>
      <c r="E1354" s="30"/>
      <c r="F1354" s="59"/>
      <c r="G1354" s="59"/>
      <c r="H1354" s="60"/>
      <c r="I1354" s="68"/>
      <c r="J1354" s="25"/>
      <c r="L1354" s="126" t="str">
        <f>IF(F1354="","",INDEX(Rotas!H:H,MATCH(F1354,Rotas!M:M,0),1))</f>
        <v/>
      </c>
    </row>
    <row r="1355" spans="2:12" ht="20.100000000000001" customHeight="1" x14ac:dyDescent="0.2">
      <c r="B1355" s="57">
        <v>1350</v>
      </c>
      <c r="C1355" s="39"/>
      <c r="D1355" s="30"/>
      <c r="E1355" s="30"/>
      <c r="F1355" s="59"/>
      <c r="G1355" s="59"/>
      <c r="H1355" s="60"/>
      <c r="I1355" s="68"/>
      <c r="J1355" s="25"/>
      <c r="L1355" s="126" t="str">
        <f>IF(F1355="","",INDEX(Rotas!H:H,MATCH(F1355,Rotas!M:M,0),1))</f>
        <v/>
      </c>
    </row>
    <row r="1356" spans="2:12" ht="20.100000000000001" customHeight="1" x14ac:dyDescent="0.2">
      <c r="B1356" s="57">
        <v>1351</v>
      </c>
      <c r="C1356" s="39"/>
      <c r="D1356" s="30"/>
      <c r="E1356" s="30"/>
      <c r="F1356" s="59"/>
      <c r="G1356" s="59"/>
      <c r="H1356" s="60"/>
      <c r="I1356" s="68"/>
      <c r="J1356" s="25"/>
      <c r="L1356" s="126" t="str">
        <f>IF(F1356="","",INDEX(Rotas!H:H,MATCH(F1356,Rotas!M:M,0),1))</f>
        <v/>
      </c>
    </row>
    <row r="1357" spans="2:12" ht="20.100000000000001" customHeight="1" x14ac:dyDescent="0.2">
      <c r="B1357" s="57">
        <v>1352</v>
      </c>
      <c r="C1357" s="39"/>
      <c r="D1357" s="30"/>
      <c r="E1357" s="30"/>
      <c r="F1357" s="59"/>
      <c r="G1357" s="59"/>
      <c r="H1357" s="60"/>
      <c r="I1357" s="68"/>
      <c r="J1357" s="25"/>
      <c r="L1357" s="126" t="str">
        <f>IF(F1357="","",INDEX(Rotas!H:H,MATCH(F1357,Rotas!M:M,0),1))</f>
        <v/>
      </c>
    </row>
    <row r="1358" spans="2:12" ht="20.100000000000001" customHeight="1" x14ac:dyDescent="0.2">
      <c r="B1358" s="57">
        <v>1353</v>
      </c>
      <c r="C1358" s="39"/>
      <c r="D1358" s="30"/>
      <c r="E1358" s="30"/>
      <c r="F1358" s="59"/>
      <c r="G1358" s="59"/>
      <c r="H1358" s="60"/>
      <c r="I1358" s="68"/>
      <c r="J1358" s="25"/>
      <c r="L1358" s="126" t="str">
        <f>IF(F1358="","",INDEX(Rotas!H:H,MATCH(F1358,Rotas!M:M,0),1))</f>
        <v/>
      </c>
    </row>
    <row r="1359" spans="2:12" ht="20.100000000000001" customHeight="1" x14ac:dyDescent="0.2">
      <c r="B1359" s="57">
        <v>1354</v>
      </c>
      <c r="C1359" s="39"/>
      <c r="D1359" s="30"/>
      <c r="E1359" s="30"/>
      <c r="F1359" s="59"/>
      <c r="G1359" s="59"/>
      <c r="H1359" s="60"/>
      <c r="I1359" s="68"/>
      <c r="J1359" s="25"/>
      <c r="L1359" s="126" t="str">
        <f>IF(F1359="","",INDEX(Rotas!H:H,MATCH(F1359,Rotas!M:M,0),1))</f>
        <v/>
      </c>
    </row>
    <row r="1360" spans="2:12" ht="20.100000000000001" customHeight="1" x14ac:dyDescent="0.2">
      <c r="B1360" s="57">
        <v>1355</v>
      </c>
      <c r="C1360" s="39"/>
      <c r="D1360" s="30"/>
      <c r="E1360" s="30"/>
      <c r="F1360" s="59"/>
      <c r="G1360" s="59"/>
      <c r="H1360" s="60"/>
      <c r="I1360" s="68"/>
      <c r="J1360" s="25"/>
      <c r="L1360" s="126" t="str">
        <f>IF(F1360="","",INDEX(Rotas!H:H,MATCH(F1360,Rotas!M:M,0),1))</f>
        <v/>
      </c>
    </row>
    <row r="1361" spans="2:12" ht="20.100000000000001" customHeight="1" x14ac:dyDescent="0.2">
      <c r="B1361" s="57">
        <v>1356</v>
      </c>
      <c r="C1361" s="39"/>
      <c r="D1361" s="30"/>
      <c r="E1361" s="30"/>
      <c r="F1361" s="59"/>
      <c r="G1361" s="59"/>
      <c r="H1361" s="60"/>
      <c r="I1361" s="68"/>
      <c r="J1361" s="25"/>
      <c r="L1361" s="126" t="str">
        <f>IF(F1361="","",INDEX(Rotas!H:H,MATCH(F1361,Rotas!M:M,0),1))</f>
        <v/>
      </c>
    </row>
    <row r="1362" spans="2:12" ht="20.100000000000001" customHeight="1" x14ac:dyDescent="0.2">
      <c r="B1362" s="57">
        <v>1357</v>
      </c>
      <c r="C1362" s="39"/>
      <c r="D1362" s="30"/>
      <c r="E1362" s="30"/>
      <c r="F1362" s="59"/>
      <c r="G1362" s="59"/>
      <c r="H1362" s="60"/>
      <c r="I1362" s="68"/>
      <c r="J1362" s="25"/>
      <c r="L1362" s="126" t="str">
        <f>IF(F1362="","",INDEX(Rotas!H:H,MATCH(F1362,Rotas!M:M,0),1))</f>
        <v/>
      </c>
    </row>
    <row r="1363" spans="2:12" ht="20.100000000000001" customHeight="1" x14ac:dyDescent="0.2">
      <c r="B1363" s="57">
        <v>1358</v>
      </c>
      <c r="C1363" s="39"/>
      <c r="D1363" s="30"/>
      <c r="E1363" s="30"/>
      <c r="F1363" s="59"/>
      <c r="G1363" s="59"/>
      <c r="H1363" s="60"/>
      <c r="I1363" s="68"/>
      <c r="J1363" s="25"/>
      <c r="L1363" s="126" t="str">
        <f>IF(F1363="","",INDEX(Rotas!H:H,MATCH(F1363,Rotas!M:M,0),1))</f>
        <v/>
      </c>
    </row>
    <row r="1364" spans="2:12" ht="20.100000000000001" customHeight="1" x14ac:dyDescent="0.2">
      <c r="B1364" s="57">
        <v>1359</v>
      </c>
      <c r="C1364" s="39"/>
      <c r="D1364" s="30"/>
      <c r="E1364" s="30"/>
      <c r="F1364" s="59"/>
      <c r="G1364" s="59"/>
      <c r="H1364" s="60"/>
      <c r="I1364" s="68"/>
      <c r="J1364" s="25"/>
      <c r="L1364" s="126" t="str">
        <f>IF(F1364="","",INDEX(Rotas!H:H,MATCH(F1364,Rotas!M:M,0),1))</f>
        <v/>
      </c>
    </row>
    <row r="1365" spans="2:12" ht="20.100000000000001" customHeight="1" x14ac:dyDescent="0.2">
      <c r="B1365" s="57">
        <v>1360</v>
      </c>
      <c r="C1365" s="39"/>
      <c r="D1365" s="30"/>
      <c r="E1365" s="30"/>
      <c r="F1365" s="59"/>
      <c r="G1365" s="59"/>
      <c r="H1365" s="60"/>
      <c r="I1365" s="68"/>
      <c r="J1365" s="25"/>
      <c r="L1365" s="126" t="str">
        <f>IF(F1365="","",INDEX(Rotas!H:H,MATCH(F1365,Rotas!M:M,0),1))</f>
        <v/>
      </c>
    </row>
    <row r="1366" spans="2:12" ht="20.100000000000001" customHeight="1" x14ac:dyDescent="0.2">
      <c r="B1366" s="57">
        <v>1361</v>
      </c>
      <c r="C1366" s="39"/>
      <c r="D1366" s="30"/>
      <c r="E1366" s="30"/>
      <c r="F1366" s="59"/>
      <c r="G1366" s="59"/>
      <c r="H1366" s="60"/>
      <c r="I1366" s="68"/>
      <c r="J1366" s="25"/>
      <c r="L1366" s="126" t="str">
        <f>IF(F1366="","",INDEX(Rotas!H:H,MATCH(F1366,Rotas!M:M,0),1))</f>
        <v/>
      </c>
    </row>
    <row r="1367" spans="2:12" ht="20.100000000000001" customHeight="1" x14ac:dyDescent="0.2">
      <c r="B1367" s="57">
        <v>1362</v>
      </c>
      <c r="C1367" s="39"/>
      <c r="D1367" s="30"/>
      <c r="E1367" s="30"/>
      <c r="F1367" s="59"/>
      <c r="G1367" s="59"/>
      <c r="H1367" s="60"/>
      <c r="I1367" s="68"/>
      <c r="J1367" s="25"/>
      <c r="L1367" s="126" t="str">
        <f>IF(F1367="","",INDEX(Rotas!H:H,MATCH(F1367,Rotas!M:M,0),1))</f>
        <v/>
      </c>
    </row>
    <row r="1368" spans="2:12" ht="20.100000000000001" customHeight="1" x14ac:dyDescent="0.2">
      <c r="B1368" s="57">
        <v>1363</v>
      </c>
      <c r="C1368" s="39"/>
      <c r="D1368" s="30"/>
      <c r="E1368" s="30"/>
      <c r="F1368" s="59"/>
      <c r="G1368" s="59"/>
      <c r="H1368" s="60"/>
      <c r="I1368" s="68"/>
      <c r="J1368" s="25"/>
      <c r="L1368" s="126" t="str">
        <f>IF(F1368="","",INDEX(Rotas!H:H,MATCH(F1368,Rotas!M:M,0),1))</f>
        <v/>
      </c>
    </row>
    <row r="1369" spans="2:12" ht="20.100000000000001" customHeight="1" x14ac:dyDescent="0.2">
      <c r="B1369" s="57">
        <v>1364</v>
      </c>
      <c r="C1369" s="39"/>
      <c r="D1369" s="30"/>
      <c r="E1369" s="30"/>
      <c r="F1369" s="59"/>
      <c r="G1369" s="59"/>
      <c r="H1369" s="60"/>
      <c r="I1369" s="68"/>
      <c r="J1369" s="25"/>
      <c r="L1369" s="126" t="str">
        <f>IF(F1369="","",INDEX(Rotas!H:H,MATCH(F1369,Rotas!M:M,0),1))</f>
        <v/>
      </c>
    </row>
    <row r="1370" spans="2:12" ht="20.100000000000001" customHeight="1" x14ac:dyDescent="0.2">
      <c r="B1370" s="57">
        <v>1365</v>
      </c>
      <c r="C1370" s="39"/>
      <c r="D1370" s="30"/>
      <c r="E1370" s="30"/>
      <c r="F1370" s="59"/>
      <c r="G1370" s="59"/>
      <c r="H1370" s="60"/>
      <c r="I1370" s="68"/>
      <c r="J1370" s="25"/>
      <c r="L1370" s="126" t="str">
        <f>IF(F1370="","",INDEX(Rotas!H:H,MATCH(F1370,Rotas!M:M,0),1))</f>
        <v/>
      </c>
    </row>
    <row r="1371" spans="2:12" ht="20.100000000000001" customHeight="1" x14ac:dyDescent="0.2">
      <c r="B1371" s="57">
        <v>1366</v>
      </c>
      <c r="C1371" s="39"/>
      <c r="D1371" s="30"/>
      <c r="E1371" s="30"/>
      <c r="F1371" s="59"/>
      <c r="G1371" s="59"/>
      <c r="H1371" s="60"/>
      <c r="I1371" s="68"/>
      <c r="J1371" s="25"/>
      <c r="L1371" s="126" t="str">
        <f>IF(F1371="","",INDEX(Rotas!H:H,MATCH(F1371,Rotas!M:M,0),1))</f>
        <v/>
      </c>
    </row>
    <row r="1372" spans="2:12" ht="20.100000000000001" customHeight="1" x14ac:dyDescent="0.2">
      <c r="B1372" s="57">
        <v>1367</v>
      </c>
      <c r="C1372" s="39"/>
      <c r="D1372" s="30"/>
      <c r="E1372" s="30"/>
      <c r="F1372" s="59"/>
      <c r="G1372" s="59"/>
      <c r="H1372" s="60"/>
      <c r="I1372" s="68"/>
      <c r="J1372" s="25"/>
      <c r="L1372" s="126" t="str">
        <f>IF(F1372="","",INDEX(Rotas!H:H,MATCH(F1372,Rotas!M:M,0),1))</f>
        <v/>
      </c>
    </row>
    <row r="1373" spans="2:12" ht="20.100000000000001" customHeight="1" x14ac:dyDescent="0.2">
      <c r="B1373" s="57">
        <v>1368</v>
      </c>
      <c r="C1373" s="39"/>
      <c r="D1373" s="30"/>
      <c r="E1373" s="30"/>
      <c r="F1373" s="59"/>
      <c r="G1373" s="59"/>
      <c r="H1373" s="60"/>
      <c r="I1373" s="68"/>
      <c r="J1373" s="25"/>
      <c r="L1373" s="126" t="str">
        <f>IF(F1373="","",INDEX(Rotas!H:H,MATCH(F1373,Rotas!M:M,0),1))</f>
        <v/>
      </c>
    </row>
    <row r="1374" spans="2:12" ht="20.100000000000001" customHeight="1" x14ac:dyDescent="0.2">
      <c r="B1374" s="57">
        <v>1369</v>
      </c>
      <c r="C1374" s="39"/>
      <c r="D1374" s="30"/>
      <c r="E1374" s="30"/>
      <c r="F1374" s="59"/>
      <c r="G1374" s="59"/>
      <c r="H1374" s="60"/>
      <c r="I1374" s="68"/>
      <c r="J1374" s="25"/>
      <c r="L1374" s="126" t="str">
        <f>IF(F1374="","",INDEX(Rotas!H:H,MATCH(F1374,Rotas!M:M,0),1))</f>
        <v/>
      </c>
    </row>
    <row r="1375" spans="2:12" ht="20.100000000000001" customHeight="1" x14ac:dyDescent="0.2">
      <c r="B1375" s="57">
        <v>1370</v>
      </c>
      <c r="C1375" s="39"/>
      <c r="D1375" s="30"/>
      <c r="E1375" s="30"/>
      <c r="F1375" s="59"/>
      <c r="G1375" s="59"/>
      <c r="H1375" s="60"/>
      <c r="I1375" s="68"/>
      <c r="J1375" s="25"/>
      <c r="L1375" s="126" t="str">
        <f>IF(F1375="","",INDEX(Rotas!H:H,MATCH(F1375,Rotas!M:M,0),1))</f>
        <v/>
      </c>
    </row>
    <row r="1376" spans="2:12" ht="20.100000000000001" customHeight="1" x14ac:dyDescent="0.2">
      <c r="B1376" s="57">
        <v>1371</v>
      </c>
      <c r="C1376" s="39"/>
      <c r="D1376" s="30"/>
      <c r="E1376" s="30"/>
      <c r="F1376" s="59"/>
      <c r="G1376" s="59"/>
      <c r="H1376" s="60"/>
      <c r="I1376" s="68"/>
      <c r="J1376" s="25"/>
      <c r="L1376" s="126" t="str">
        <f>IF(F1376="","",INDEX(Rotas!H:H,MATCH(F1376,Rotas!M:M,0),1))</f>
        <v/>
      </c>
    </row>
    <row r="1377" spans="2:12" ht="20.100000000000001" customHeight="1" x14ac:dyDescent="0.2">
      <c r="B1377" s="57">
        <v>1372</v>
      </c>
      <c r="C1377" s="39"/>
      <c r="D1377" s="30"/>
      <c r="E1377" s="30"/>
      <c r="F1377" s="59"/>
      <c r="G1377" s="59"/>
      <c r="H1377" s="60"/>
      <c r="I1377" s="68"/>
      <c r="J1377" s="25"/>
      <c r="L1377" s="126" t="str">
        <f>IF(F1377="","",INDEX(Rotas!H:H,MATCH(F1377,Rotas!M:M,0),1))</f>
        <v/>
      </c>
    </row>
    <row r="1378" spans="2:12" ht="20.100000000000001" customHeight="1" x14ac:dyDescent="0.2">
      <c r="B1378" s="57">
        <v>1373</v>
      </c>
      <c r="C1378" s="39"/>
      <c r="D1378" s="30"/>
      <c r="E1378" s="30"/>
      <c r="F1378" s="59"/>
      <c r="G1378" s="59"/>
      <c r="H1378" s="60"/>
      <c r="I1378" s="68"/>
      <c r="J1378" s="25"/>
      <c r="L1378" s="126" t="str">
        <f>IF(F1378="","",INDEX(Rotas!H:H,MATCH(F1378,Rotas!M:M,0),1))</f>
        <v/>
      </c>
    </row>
    <row r="1379" spans="2:12" ht="20.100000000000001" customHeight="1" x14ac:dyDescent="0.2">
      <c r="B1379" s="57">
        <v>1374</v>
      </c>
      <c r="C1379" s="39"/>
      <c r="D1379" s="30"/>
      <c r="E1379" s="30"/>
      <c r="F1379" s="59"/>
      <c r="G1379" s="59"/>
      <c r="H1379" s="60"/>
      <c r="I1379" s="68"/>
      <c r="J1379" s="25"/>
      <c r="L1379" s="126" t="str">
        <f>IF(F1379="","",INDEX(Rotas!H:H,MATCH(F1379,Rotas!M:M,0),1))</f>
        <v/>
      </c>
    </row>
    <row r="1380" spans="2:12" ht="20.100000000000001" customHeight="1" x14ac:dyDescent="0.2">
      <c r="B1380" s="57">
        <v>1375</v>
      </c>
      <c r="C1380" s="39"/>
      <c r="D1380" s="30"/>
      <c r="E1380" s="30"/>
      <c r="F1380" s="59"/>
      <c r="G1380" s="59"/>
      <c r="H1380" s="60"/>
      <c r="I1380" s="68"/>
      <c r="J1380" s="25"/>
      <c r="L1380" s="126" t="str">
        <f>IF(F1380="","",INDEX(Rotas!H:H,MATCH(F1380,Rotas!M:M,0),1))</f>
        <v/>
      </c>
    </row>
    <row r="1381" spans="2:12" ht="20.100000000000001" customHeight="1" x14ac:dyDescent="0.2">
      <c r="B1381" s="57">
        <v>1376</v>
      </c>
      <c r="C1381" s="39"/>
      <c r="D1381" s="30"/>
      <c r="E1381" s="30"/>
      <c r="F1381" s="59"/>
      <c r="G1381" s="59"/>
      <c r="H1381" s="60"/>
      <c r="I1381" s="68"/>
      <c r="J1381" s="25"/>
      <c r="L1381" s="126" t="str">
        <f>IF(F1381="","",INDEX(Rotas!H:H,MATCH(F1381,Rotas!M:M,0),1))</f>
        <v/>
      </c>
    </row>
    <row r="1382" spans="2:12" ht="20.100000000000001" customHeight="1" x14ac:dyDescent="0.2">
      <c r="B1382" s="57">
        <v>1377</v>
      </c>
      <c r="C1382" s="39"/>
      <c r="D1382" s="30"/>
      <c r="E1382" s="30"/>
      <c r="F1382" s="59"/>
      <c r="G1382" s="59"/>
      <c r="H1382" s="60"/>
      <c r="I1382" s="68"/>
      <c r="J1382" s="25"/>
      <c r="L1382" s="126" t="str">
        <f>IF(F1382="","",INDEX(Rotas!H:H,MATCH(F1382,Rotas!M:M,0),1))</f>
        <v/>
      </c>
    </row>
    <row r="1383" spans="2:12" ht="20.100000000000001" customHeight="1" x14ac:dyDescent="0.2">
      <c r="B1383" s="57">
        <v>1378</v>
      </c>
      <c r="C1383" s="39"/>
      <c r="D1383" s="30"/>
      <c r="E1383" s="30"/>
      <c r="F1383" s="59"/>
      <c r="G1383" s="59"/>
      <c r="H1383" s="60"/>
      <c r="I1383" s="68"/>
      <c r="J1383" s="25"/>
      <c r="L1383" s="126" t="str">
        <f>IF(F1383="","",INDEX(Rotas!H:H,MATCH(F1383,Rotas!M:M,0),1))</f>
        <v/>
      </c>
    </row>
    <row r="1384" spans="2:12" ht="20.100000000000001" customHeight="1" x14ac:dyDescent="0.2">
      <c r="B1384" s="57">
        <v>1379</v>
      </c>
      <c r="C1384" s="39"/>
      <c r="D1384" s="30"/>
      <c r="E1384" s="30"/>
      <c r="F1384" s="59"/>
      <c r="G1384" s="59"/>
      <c r="H1384" s="60"/>
      <c r="I1384" s="68"/>
      <c r="J1384" s="25"/>
      <c r="L1384" s="126" t="str">
        <f>IF(F1384="","",INDEX(Rotas!H:H,MATCH(F1384,Rotas!M:M,0),1))</f>
        <v/>
      </c>
    </row>
    <row r="1385" spans="2:12" ht="20.100000000000001" customHeight="1" x14ac:dyDescent="0.2">
      <c r="B1385" s="57">
        <v>1380</v>
      </c>
      <c r="C1385" s="39"/>
      <c r="D1385" s="30"/>
      <c r="E1385" s="30"/>
      <c r="F1385" s="59"/>
      <c r="G1385" s="59"/>
      <c r="H1385" s="60"/>
      <c r="I1385" s="68"/>
      <c r="J1385" s="25"/>
      <c r="L1385" s="126" t="str">
        <f>IF(F1385="","",INDEX(Rotas!H:H,MATCH(F1385,Rotas!M:M,0),1))</f>
        <v/>
      </c>
    </row>
    <row r="1386" spans="2:12" ht="20.100000000000001" customHeight="1" x14ac:dyDescent="0.2">
      <c r="B1386" s="57">
        <v>1381</v>
      </c>
      <c r="C1386" s="39"/>
      <c r="D1386" s="30"/>
      <c r="E1386" s="30"/>
      <c r="F1386" s="59"/>
      <c r="G1386" s="59"/>
      <c r="H1386" s="60"/>
      <c r="I1386" s="68"/>
      <c r="J1386" s="25"/>
      <c r="L1386" s="126" t="str">
        <f>IF(F1386="","",INDEX(Rotas!H:H,MATCH(F1386,Rotas!M:M,0),1))</f>
        <v/>
      </c>
    </row>
    <row r="1387" spans="2:12" ht="20.100000000000001" customHeight="1" x14ac:dyDescent="0.2">
      <c r="B1387" s="57">
        <v>1382</v>
      </c>
      <c r="C1387" s="39"/>
      <c r="D1387" s="30"/>
      <c r="E1387" s="30"/>
      <c r="F1387" s="59"/>
      <c r="G1387" s="59"/>
      <c r="H1387" s="60"/>
      <c r="I1387" s="68"/>
      <c r="J1387" s="25"/>
      <c r="L1387" s="126" t="str">
        <f>IF(F1387="","",INDEX(Rotas!H:H,MATCH(F1387,Rotas!M:M,0),1))</f>
        <v/>
      </c>
    </row>
    <row r="1388" spans="2:12" ht="20.100000000000001" customHeight="1" x14ac:dyDescent="0.2">
      <c r="B1388" s="57">
        <v>1383</v>
      </c>
      <c r="C1388" s="39"/>
      <c r="D1388" s="30"/>
      <c r="E1388" s="30"/>
      <c r="F1388" s="59"/>
      <c r="G1388" s="59"/>
      <c r="H1388" s="60"/>
      <c r="I1388" s="68"/>
      <c r="J1388" s="25"/>
      <c r="L1388" s="126" t="str">
        <f>IF(F1388="","",INDEX(Rotas!H:H,MATCH(F1388,Rotas!M:M,0),1))</f>
        <v/>
      </c>
    </row>
    <row r="1389" spans="2:12" ht="20.100000000000001" customHeight="1" x14ac:dyDescent="0.2">
      <c r="B1389" s="57">
        <v>1384</v>
      </c>
      <c r="C1389" s="39"/>
      <c r="D1389" s="30"/>
      <c r="E1389" s="30"/>
      <c r="F1389" s="59"/>
      <c r="G1389" s="59"/>
      <c r="H1389" s="60"/>
      <c r="I1389" s="68"/>
      <c r="J1389" s="25"/>
      <c r="L1389" s="126" t="str">
        <f>IF(F1389="","",INDEX(Rotas!H:H,MATCH(F1389,Rotas!M:M,0),1))</f>
        <v/>
      </c>
    </row>
    <row r="1390" spans="2:12" ht="20.100000000000001" customHeight="1" x14ac:dyDescent="0.2">
      <c r="B1390" s="57">
        <v>1385</v>
      </c>
      <c r="C1390" s="39"/>
      <c r="D1390" s="30"/>
      <c r="E1390" s="30"/>
      <c r="F1390" s="59"/>
      <c r="G1390" s="59"/>
      <c r="H1390" s="60"/>
      <c r="I1390" s="68"/>
      <c r="J1390" s="25"/>
      <c r="L1390" s="126" t="str">
        <f>IF(F1390="","",INDEX(Rotas!H:H,MATCH(F1390,Rotas!M:M,0),1))</f>
        <v/>
      </c>
    </row>
    <row r="1391" spans="2:12" ht="20.100000000000001" customHeight="1" x14ac:dyDescent="0.2">
      <c r="B1391" s="57">
        <v>1386</v>
      </c>
      <c r="C1391" s="39"/>
      <c r="D1391" s="30"/>
      <c r="E1391" s="30"/>
      <c r="F1391" s="59"/>
      <c r="G1391" s="59"/>
      <c r="H1391" s="60"/>
      <c r="I1391" s="68"/>
      <c r="J1391" s="25"/>
      <c r="L1391" s="126" t="str">
        <f>IF(F1391="","",INDEX(Rotas!H:H,MATCH(F1391,Rotas!M:M,0),1))</f>
        <v/>
      </c>
    </row>
    <row r="1392" spans="2:12" ht="20.100000000000001" customHeight="1" x14ac:dyDescent="0.2">
      <c r="B1392" s="57">
        <v>1387</v>
      </c>
      <c r="C1392" s="39"/>
      <c r="D1392" s="30"/>
      <c r="E1392" s="30"/>
      <c r="F1392" s="59"/>
      <c r="G1392" s="59"/>
      <c r="H1392" s="60"/>
      <c r="I1392" s="68"/>
      <c r="J1392" s="25"/>
      <c r="L1392" s="126" t="str">
        <f>IF(F1392="","",INDEX(Rotas!H:H,MATCH(F1392,Rotas!M:M,0),1))</f>
        <v/>
      </c>
    </row>
    <row r="1393" spans="2:12" ht="20.100000000000001" customHeight="1" x14ac:dyDescent="0.2">
      <c r="B1393" s="57">
        <v>1388</v>
      </c>
      <c r="C1393" s="39"/>
      <c r="D1393" s="30"/>
      <c r="E1393" s="30"/>
      <c r="F1393" s="59"/>
      <c r="G1393" s="59"/>
      <c r="H1393" s="60"/>
      <c r="I1393" s="68"/>
      <c r="J1393" s="25"/>
      <c r="L1393" s="126" t="str">
        <f>IF(F1393="","",INDEX(Rotas!H:H,MATCH(F1393,Rotas!M:M,0),1))</f>
        <v/>
      </c>
    </row>
    <row r="1394" spans="2:12" ht="20.100000000000001" customHeight="1" x14ac:dyDescent="0.2">
      <c r="B1394" s="57">
        <v>1389</v>
      </c>
      <c r="C1394" s="39"/>
      <c r="D1394" s="30"/>
      <c r="E1394" s="30"/>
      <c r="F1394" s="59"/>
      <c r="G1394" s="59"/>
      <c r="H1394" s="60"/>
      <c r="I1394" s="68"/>
      <c r="J1394" s="25"/>
      <c r="L1394" s="126" t="str">
        <f>IF(F1394="","",INDEX(Rotas!H:H,MATCH(F1394,Rotas!M:M,0),1))</f>
        <v/>
      </c>
    </row>
    <row r="1395" spans="2:12" ht="20.100000000000001" customHeight="1" x14ac:dyDescent="0.2">
      <c r="B1395" s="57">
        <v>1390</v>
      </c>
      <c r="C1395" s="39"/>
      <c r="D1395" s="30"/>
      <c r="E1395" s="30"/>
      <c r="F1395" s="59"/>
      <c r="G1395" s="59"/>
      <c r="H1395" s="60"/>
      <c r="I1395" s="68"/>
      <c r="J1395" s="25"/>
      <c r="L1395" s="126" t="str">
        <f>IF(F1395="","",INDEX(Rotas!H:H,MATCH(F1395,Rotas!M:M,0),1))</f>
        <v/>
      </c>
    </row>
    <row r="1396" spans="2:12" ht="20.100000000000001" customHeight="1" x14ac:dyDescent="0.2">
      <c r="B1396" s="57">
        <v>1391</v>
      </c>
      <c r="C1396" s="39"/>
      <c r="D1396" s="30"/>
      <c r="E1396" s="30"/>
      <c r="F1396" s="59"/>
      <c r="G1396" s="59"/>
      <c r="H1396" s="60"/>
      <c r="I1396" s="68"/>
      <c r="J1396" s="25"/>
      <c r="L1396" s="126" t="str">
        <f>IF(F1396="","",INDEX(Rotas!H:H,MATCH(F1396,Rotas!M:M,0),1))</f>
        <v/>
      </c>
    </row>
    <row r="1397" spans="2:12" ht="20.100000000000001" customHeight="1" x14ac:dyDescent="0.2">
      <c r="B1397" s="57">
        <v>1392</v>
      </c>
      <c r="C1397" s="39"/>
      <c r="D1397" s="30"/>
      <c r="E1397" s="30"/>
      <c r="F1397" s="59"/>
      <c r="G1397" s="59"/>
      <c r="H1397" s="60"/>
      <c r="I1397" s="68"/>
      <c r="J1397" s="25"/>
      <c r="L1397" s="126" t="str">
        <f>IF(F1397="","",INDEX(Rotas!H:H,MATCH(F1397,Rotas!M:M,0),1))</f>
        <v/>
      </c>
    </row>
    <row r="1398" spans="2:12" ht="20.100000000000001" customHeight="1" x14ac:dyDescent="0.2">
      <c r="B1398" s="57">
        <v>1393</v>
      </c>
      <c r="C1398" s="39"/>
      <c r="D1398" s="30"/>
      <c r="E1398" s="30"/>
      <c r="F1398" s="59"/>
      <c r="G1398" s="59"/>
      <c r="H1398" s="60"/>
      <c r="I1398" s="68"/>
      <c r="J1398" s="25"/>
      <c r="L1398" s="126" t="str">
        <f>IF(F1398="","",INDEX(Rotas!H:H,MATCH(F1398,Rotas!M:M,0),1))</f>
        <v/>
      </c>
    </row>
    <row r="1399" spans="2:12" ht="20.100000000000001" customHeight="1" x14ac:dyDescent="0.2">
      <c r="B1399" s="57">
        <v>1394</v>
      </c>
      <c r="C1399" s="39"/>
      <c r="D1399" s="30"/>
      <c r="E1399" s="30"/>
      <c r="F1399" s="59"/>
      <c r="G1399" s="59"/>
      <c r="H1399" s="60"/>
      <c r="I1399" s="68"/>
      <c r="J1399" s="25"/>
      <c r="L1399" s="126" t="str">
        <f>IF(F1399="","",INDEX(Rotas!H:H,MATCH(F1399,Rotas!M:M,0),1))</f>
        <v/>
      </c>
    </row>
    <row r="1400" spans="2:12" ht="20.100000000000001" customHeight="1" x14ac:dyDescent="0.2">
      <c r="B1400" s="57">
        <v>1395</v>
      </c>
      <c r="C1400" s="39"/>
      <c r="D1400" s="30"/>
      <c r="E1400" s="30"/>
      <c r="F1400" s="59"/>
      <c r="G1400" s="59"/>
      <c r="H1400" s="60"/>
      <c r="I1400" s="68"/>
      <c r="J1400" s="25"/>
      <c r="L1400" s="126" t="str">
        <f>IF(F1400="","",INDEX(Rotas!H:H,MATCH(F1400,Rotas!M:M,0),1))</f>
        <v/>
      </c>
    </row>
    <row r="1401" spans="2:12" ht="20.100000000000001" customHeight="1" x14ac:dyDescent="0.2">
      <c r="B1401" s="57">
        <v>1396</v>
      </c>
      <c r="C1401" s="39"/>
      <c r="D1401" s="30"/>
      <c r="E1401" s="30"/>
      <c r="F1401" s="59"/>
      <c r="G1401" s="59"/>
      <c r="H1401" s="60"/>
      <c r="I1401" s="68"/>
      <c r="J1401" s="25"/>
      <c r="L1401" s="126" t="str">
        <f>IF(F1401="","",INDEX(Rotas!H:H,MATCH(F1401,Rotas!M:M,0),1))</f>
        <v/>
      </c>
    </row>
    <row r="1402" spans="2:12" ht="20.100000000000001" customHeight="1" x14ac:dyDescent="0.2">
      <c r="B1402" s="57">
        <v>1397</v>
      </c>
      <c r="C1402" s="39"/>
      <c r="D1402" s="30"/>
      <c r="E1402" s="30"/>
      <c r="F1402" s="59"/>
      <c r="G1402" s="59"/>
      <c r="H1402" s="60"/>
      <c r="I1402" s="68"/>
      <c r="J1402" s="25"/>
      <c r="L1402" s="126" t="str">
        <f>IF(F1402="","",INDEX(Rotas!H:H,MATCH(F1402,Rotas!M:M,0),1))</f>
        <v/>
      </c>
    </row>
    <row r="1403" spans="2:12" ht="20.100000000000001" customHeight="1" x14ac:dyDescent="0.2">
      <c r="B1403" s="57">
        <v>1398</v>
      </c>
      <c r="C1403" s="39"/>
      <c r="D1403" s="30"/>
      <c r="E1403" s="30"/>
      <c r="F1403" s="59"/>
      <c r="G1403" s="59"/>
      <c r="H1403" s="60"/>
      <c r="I1403" s="68"/>
      <c r="J1403" s="25"/>
      <c r="L1403" s="126" t="str">
        <f>IF(F1403="","",INDEX(Rotas!H:H,MATCH(F1403,Rotas!M:M,0),1))</f>
        <v/>
      </c>
    </row>
    <row r="1404" spans="2:12" ht="20.100000000000001" customHeight="1" x14ac:dyDescent="0.2">
      <c r="B1404" s="57">
        <v>1399</v>
      </c>
      <c r="C1404" s="39"/>
      <c r="D1404" s="30"/>
      <c r="E1404" s="30"/>
      <c r="F1404" s="59"/>
      <c r="G1404" s="59"/>
      <c r="H1404" s="60"/>
      <c r="I1404" s="68"/>
      <c r="J1404" s="25"/>
      <c r="L1404" s="126" t="str">
        <f>IF(F1404="","",INDEX(Rotas!H:H,MATCH(F1404,Rotas!M:M,0),1))</f>
        <v/>
      </c>
    </row>
    <row r="1405" spans="2:12" ht="20.100000000000001" customHeight="1" x14ac:dyDescent="0.2">
      <c r="B1405" s="57">
        <v>1400</v>
      </c>
      <c r="C1405" s="39"/>
      <c r="D1405" s="30"/>
      <c r="E1405" s="30"/>
      <c r="F1405" s="59"/>
      <c r="G1405" s="59"/>
      <c r="H1405" s="60"/>
      <c r="I1405" s="68"/>
      <c r="J1405" s="25"/>
      <c r="L1405" s="126" t="str">
        <f>IF(F1405="","",INDEX(Rotas!H:H,MATCH(F1405,Rotas!M:M,0),1))</f>
        <v/>
      </c>
    </row>
    <row r="1406" spans="2:12" ht="20.100000000000001" customHeight="1" x14ac:dyDescent="0.2">
      <c r="B1406" s="57">
        <v>1401</v>
      </c>
      <c r="C1406" s="39"/>
      <c r="D1406" s="30"/>
      <c r="E1406" s="30"/>
      <c r="F1406" s="59"/>
      <c r="G1406" s="59"/>
      <c r="H1406" s="60"/>
      <c r="I1406" s="68"/>
      <c r="J1406" s="25"/>
      <c r="L1406" s="126" t="str">
        <f>IF(F1406="","",INDEX(Rotas!H:H,MATCH(F1406,Rotas!M:M,0),1))</f>
        <v/>
      </c>
    </row>
    <row r="1407" spans="2:12" ht="20.100000000000001" customHeight="1" x14ac:dyDescent="0.2">
      <c r="B1407" s="57">
        <v>1402</v>
      </c>
      <c r="C1407" s="39"/>
      <c r="D1407" s="30"/>
      <c r="E1407" s="30"/>
      <c r="F1407" s="59"/>
      <c r="G1407" s="59"/>
      <c r="H1407" s="60"/>
      <c r="I1407" s="68"/>
      <c r="J1407" s="25"/>
      <c r="L1407" s="126" t="str">
        <f>IF(F1407="","",INDEX(Rotas!H:H,MATCH(F1407,Rotas!M:M,0),1))</f>
        <v/>
      </c>
    </row>
    <row r="1408" spans="2:12" ht="20.100000000000001" customHeight="1" x14ac:dyDescent="0.2">
      <c r="B1408" s="57">
        <v>1403</v>
      </c>
      <c r="C1408" s="39"/>
      <c r="D1408" s="30"/>
      <c r="E1408" s="30"/>
      <c r="F1408" s="59"/>
      <c r="G1408" s="59"/>
      <c r="H1408" s="60"/>
      <c r="I1408" s="68"/>
      <c r="J1408" s="25"/>
      <c r="L1408" s="126" t="str">
        <f>IF(F1408="","",INDEX(Rotas!H:H,MATCH(F1408,Rotas!M:M,0),1))</f>
        <v/>
      </c>
    </row>
    <row r="1409" spans="2:12" ht="20.100000000000001" customHeight="1" x14ac:dyDescent="0.2">
      <c r="B1409" s="57">
        <v>1404</v>
      </c>
      <c r="C1409" s="39"/>
      <c r="D1409" s="30"/>
      <c r="E1409" s="30"/>
      <c r="F1409" s="59"/>
      <c r="G1409" s="59"/>
      <c r="H1409" s="60"/>
      <c r="I1409" s="68"/>
      <c r="J1409" s="25"/>
      <c r="L1409" s="126" t="str">
        <f>IF(F1409="","",INDEX(Rotas!H:H,MATCH(F1409,Rotas!M:M,0),1))</f>
        <v/>
      </c>
    </row>
    <row r="1410" spans="2:12" ht="20.100000000000001" customHeight="1" x14ac:dyDescent="0.2">
      <c r="B1410" s="57">
        <v>1405</v>
      </c>
      <c r="C1410" s="39"/>
      <c r="D1410" s="30"/>
      <c r="E1410" s="30"/>
      <c r="F1410" s="59"/>
      <c r="G1410" s="59"/>
      <c r="H1410" s="60"/>
      <c r="I1410" s="68"/>
      <c r="J1410" s="25"/>
      <c r="L1410" s="126" t="str">
        <f>IF(F1410="","",INDEX(Rotas!H:H,MATCH(F1410,Rotas!M:M,0),1))</f>
        <v/>
      </c>
    </row>
    <row r="1411" spans="2:12" ht="20.100000000000001" customHeight="1" x14ac:dyDescent="0.2">
      <c r="B1411" s="57">
        <v>1406</v>
      </c>
      <c r="C1411" s="39"/>
      <c r="D1411" s="30"/>
      <c r="E1411" s="30"/>
      <c r="F1411" s="59"/>
      <c r="G1411" s="59"/>
      <c r="H1411" s="60"/>
      <c r="I1411" s="68"/>
      <c r="J1411" s="25"/>
      <c r="L1411" s="126" t="str">
        <f>IF(F1411="","",INDEX(Rotas!H:H,MATCH(F1411,Rotas!M:M,0),1))</f>
        <v/>
      </c>
    </row>
    <row r="1412" spans="2:12" ht="20.100000000000001" customHeight="1" x14ac:dyDescent="0.2">
      <c r="B1412" s="57">
        <v>1407</v>
      </c>
      <c r="C1412" s="39"/>
      <c r="D1412" s="30"/>
      <c r="E1412" s="30"/>
      <c r="F1412" s="59"/>
      <c r="G1412" s="59"/>
      <c r="H1412" s="60"/>
      <c r="I1412" s="68"/>
      <c r="J1412" s="25"/>
      <c r="L1412" s="126" t="str">
        <f>IF(F1412="","",INDEX(Rotas!H:H,MATCH(F1412,Rotas!M:M,0),1))</f>
        <v/>
      </c>
    </row>
    <row r="1413" spans="2:12" ht="20.100000000000001" customHeight="1" x14ac:dyDescent="0.2">
      <c r="B1413" s="57">
        <v>1408</v>
      </c>
      <c r="C1413" s="39"/>
      <c r="D1413" s="30"/>
      <c r="E1413" s="30"/>
      <c r="F1413" s="59"/>
      <c r="G1413" s="59"/>
      <c r="H1413" s="60"/>
      <c r="I1413" s="68"/>
      <c r="J1413" s="25"/>
      <c r="L1413" s="126" t="str">
        <f>IF(F1413="","",INDEX(Rotas!H:H,MATCH(F1413,Rotas!M:M,0),1))</f>
        <v/>
      </c>
    </row>
    <row r="1414" spans="2:12" ht="20.100000000000001" customHeight="1" x14ac:dyDescent="0.2">
      <c r="B1414" s="57">
        <v>1409</v>
      </c>
      <c r="C1414" s="39"/>
      <c r="D1414" s="30"/>
      <c r="E1414" s="30"/>
      <c r="F1414" s="59"/>
      <c r="G1414" s="59"/>
      <c r="H1414" s="60"/>
      <c r="I1414" s="68"/>
      <c r="J1414" s="25"/>
      <c r="L1414" s="126" t="str">
        <f>IF(F1414="","",INDEX(Rotas!H:H,MATCH(F1414,Rotas!M:M,0),1))</f>
        <v/>
      </c>
    </row>
    <row r="1415" spans="2:12" ht="20.100000000000001" customHeight="1" x14ac:dyDescent="0.2">
      <c r="B1415" s="57">
        <v>1410</v>
      </c>
      <c r="C1415" s="39"/>
      <c r="D1415" s="30"/>
      <c r="E1415" s="30"/>
      <c r="F1415" s="59"/>
      <c r="G1415" s="59"/>
      <c r="H1415" s="60"/>
      <c r="I1415" s="68"/>
      <c r="J1415" s="25"/>
      <c r="L1415" s="126" t="str">
        <f>IF(F1415="","",INDEX(Rotas!H:H,MATCH(F1415,Rotas!M:M,0),1))</f>
        <v/>
      </c>
    </row>
    <row r="1416" spans="2:12" ht="20.100000000000001" customHeight="1" x14ac:dyDescent="0.2">
      <c r="B1416" s="57">
        <v>1411</v>
      </c>
      <c r="C1416" s="39"/>
      <c r="D1416" s="30"/>
      <c r="E1416" s="30"/>
      <c r="F1416" s="59"/>
      <c r="G1416" s="59"/>
      <c r="H1416" s="60"/>
      <c r="I1416" s="68"/>
      <c r="J1416" s="25"/>
      <c r="L1416" s="126" t="str">
        <f>IF(F1416="","",INDEX(Rotas!H:H,MATCH(F1416,Rotas!M:M,0),1))</f>
        <v/>
      </c>
    </row>
    <row r="1417" spans="2:12" ht="20.100000000000001" customHeight="1" x14ac:dyDescent="0.2">
      <c r="B1417" s="57">
        <v>1412</v>
      </c>
      <c r="C1417" s="39"/>
      <c r="D1417" s="30"/>
      <c r="E1417" s="30"/>
      <c r="F1417" s="59"/>
      <c r="G1417" s="59"/>
      <c r="H1417" s="60"/>
      <c r="I1417" s="68"/>
      <c r="J1417" s="25"/>
      <c r="L1417" s="126" t="str">
        <f>IF(F1417="","",INDEX(Rotas!H:H,MATCH(F1417,Rotas!M:M,0),1))</f>
        <v/>
      </c>
    </row>
    <row r="1418" spans="2:12" ht="20.100000000000001" customHeight="1" x14ac:dyDescent="0.2">
      <c r="B1418" s="57">
        <v>1413</v>
      </c>
      <c r="C1418" s="39"/>
      <c r="D1418" s="30"/>
      <c r="E1418" s="30"/>
      <c r="F1418" s="59"/>
      <c r="G1418" s="59"/>
      <c r="H1418" s="60"/>
      <c r="I1418" s="68"/>
      <c r="J1418" s="25"/>
      <c r="L1418" s="126" t="str">
        <f>IF(F1418="","",INDEX(Rotas!H:H,MATCH(F1418,Rotas!M:M,0),1))</f>
        <v/>
      </c>
    </row>
    <row r="1419" spans="2:12" ht="20.100000000000001" customHeight="1" x14ac:dyDescent="0.2">
      <c r="B1419" s="57">
        <v>1414</v>
      </c>
      <c r="C1419" s="39"/>
      <c r="D1419" s="30"/>
      <c r="E1419" s="30"/>
      <c r="F1419" s="59"/>
      <c r="G1419" s="59"/>
      <c r="H1419" s="60"/>
      <c r="I1419" s="68"/>
      <c r="J1419" s="25"/>
      <c r="L1419" s="126" t="str">
        <f>IF(F1419="","",INDEX(Rotas!H:H,MATCH(F1419,Rotas!M:M,0),1))</f>
        <v/>
      </c>
    </row>
    <row r="1420" spans="2:12" ht="20.100000000000001" customHeight="1" x14ac:dyDescent="0.2">
      <c r="B1420" s="57">
        <v>1415</v>
      </c>
      <c r="C1420" s="39"/>
      <c r="D1420" s="30"/>
      <c r="E1420" s="30"/>
      <c r="F1420" s="59"/>
      <c r="G1420" s="59"/>
      <c r="H1420" s="60"/>
      <c r="I1420" s="68"/>
      <c r="J1420" s="25"/>
      <c r="L1420" s="126" t="str">
        <f>IF(F1420="","",INDEX(Rotas!H:H,MATCH(F1420,Rotas!M:M,0),1))</f>
        <v/>
      </c>
    </row>
    <row r="1421" spans="2:12" ht="20.100000000000001" customHeight="1" x14ac:dyDescent="0.2">
      <c r="B1421" s="57">
        <v>1416</v>
      </c>
      <c r="C1421" s="39"/>
      <c r="D1421" s="30"/>
      <c r="E1421" s="30"/>
      <c r="F1421" s="59"/>
      <c r="G1421" s="59"/>
      <c r="H1421" s="60"/>
      <c r="I1421" s="68"/>
      <c r="J1421" s="25"/>
      <c r="L1421" s="126" t="str">
        <f>IF(F1421="","",INDEX(Rotas!H:H,MATCH(F1421,Rotas!M:M,0),1))</f>
        <v/>
      </c>
    </row>
    <row r="1422" spans="2:12" ht="20.100000000000001" customHeight="1" x14ac:dyDescent="0.2">
      <c r="B1422" s="57">
        <v>1417</v>
      </c>
      <c r="C1422" s="39"/>
      <c r="D1422" s="30"/>
      <c r="E1422" s="30"/>
      <c r="F1422" s="59"/>
      <c r="G1422" s="59"/>
      <c r="H1422" s="60"/>
      <c r="I1422" s="68"/>
      <c r="J1422" s="25"/>
      <c r="L1422" s="126" t="str">
        <f>IF(F1422="","",INDEX(Rotas!H:H,MATCH(F1422,Rotas!M:M,0),1))</f>
        <v/>
      </c>
    </row>
    <row r="1423" spans="2:12" ht="20.100000000000001" customHeight="1" x14ac:dyDescent="0.2">
      <c r="B1423" s="57">
        <v>1418</v>
      </c>
      <c r="C1423" s="39"/>
      <c r="D1423" s="30"/>
      <c r="E1423" s="30"/>
      <c r="F1423" s="59"/>
      <c r="G1423" s="59"/>
      <c r="H1423" s="60"/>
      <c r="I1423" s="68"/>
      <c r="J1423" s="25"/>
      <c r="L1423" s="126" t="str">
        <f>IF(F1423="","",INDEX(Rotas!H:H,MATCH(F1423,Rotas!M:M,0),1))</f>
        <v/>
      </c>
    </row>
    <row r="1424" spans="2:12" ht="20.100000000000001" customHeight="1" x14ac:dyDescent="0.2">
      <c r="B1424" s="57">
        <v>1419</v>
      </c>
      <c r="C1424" s="39"/>
      <c r="D1424" s="30"/>
      <c r="E1424" s="30"/>
      <c r="F1424" s="59"/>
      <c r="G1424" s="59"/>
      <c r="H1424" s="60"/>
      <c r="I1424" s="68"/>
      <c r="J1424" s="25"/>
      <c r="L1424" s="126" t="str">
        <f>IF(F1424="","",INDEX(Rotas!H:H,MATCH(F1424,Rotas!M:M,0),1))</f>
        <v/>
      </c>
    </row>
    <row r="1425" spans="2:12" ht="20.100000000000001" customHeight="1" x14ac:dyDescent="0.2">
      <c r="B1425" s="57">
        <v>1420</v>
      </c>
      <c r="C1425" s="39"/>
      <c r="D1425" s="30"/>
      <c r="E1425" s="30"/>
      <c r="F1425" s="59"/>
      <c r="G1425" s="59"/>
      <c r="H1425" s="60"/>
      <c r="I1425" s="68"/>
      <c r="J1425" s="25"/>
      <c r="L1425" s="126" t="str">
        <f>IF(F1425="","",INDEX(Rotas!H:H,MATCH(F1425,Rotas!M:M,0),1))</f>
        <v/>
      </c>
    </row>
    <row r="1426" spans="2:12" ht="20.100000000000001" customHeight="1" x14ac:dyDescent="0.2">
      <c r="B1426" s="57">
        <v>1421</v>
      </c>
      <c r="C1426" s="39"/>
      <c r="D1426" s="30"/>
      <c r="E1426" s="30"/>
      <c r="F1426" s="59"/>
      <c r="G1426" s="59"/>
      <c r="H1426" s="60"/>
      <c r="I1426" s="68"/>
      <c r="J1426" s="25"/>
      <c r="L1426" s="126" t="str">
        <f>IF(F1426="","",INDEX(Rotas!H:H,MATCH(F1426,Rotas!M:M,0),1))</f>
        <v/>
      </c>
    </row>
    <row r="1427" spans="2:12" ht="20.100000000000001" customHeight="1" x14ac:dyDescent="0.2">
      <c r="B1427" s="57">
        <v>1422</v>
      </c>
      <c r="C1427" s="39"/>
      <c r="D1427" s="30"/>
      <c r="E1427" s="30"/>
      <c r="F1427" s="59"/>
      <c r="G1427" s="59"/>
      <c r="H1427" s="60"/>
      <c r="I1427" s="68"/>
      <c r="J1427" s="25"/>
      <c r="L1427" s="126" t="str">
        <f>IF(F1427="","",INDEX(Rotas!H:H,MATCH(F1427,Rotas!M:M,0),1))</f>
        <v/>
      </c>
    </row>
    <row r="1428" spans="2:12" ht="20.100000000000001" customHeight="1" x14ac:dyDescent="0.2">
      <c r="B1428" s="57">
        <v>1423</v>
      </c>
      <c r="C1428" s="39"/>
      <c r="D1428" s="30"/>
      <c r="E1428" s="30"/>
      <c r="F1428" s="59"/>
      <c r="G1428" s="59"/>
      <c r="H1428" s="60"/>
      <c r="I1428" s="68"/>
      <c r="J1428" s="25"/>
      <c r="L1428" s="126" t="str">
        <f>IF(F1428="","",INDEX(Rotas!H:H,MATCH(F1428,Rotas!M:M,0),1))</f>
        <v/>
      </c>
    </row>
    <row r="1429" spans="2:12" ht="20.100000000000001" customHeight="1" x14ac:dyDescent="0.2">
      <c r="B1429" s="57">
        <v>1424</v>
      </c>
      <c r="C1429" s="39"/>
      <c r="D1429" s="30"/>
      <c r="E1429" s="30"/>
      <c r="F1429" s="59"/>
      <c r="G1429" s="59"/>
      <c r="H1429" s="60"/>
      <c r="I1429" s="68"/>
      <c r="J1429" s="25"/>
      <c r="L1429" s="126" t="str">
        <f>IF(F1429="","",INDEX(Rotas!H:H,MATCH(F1429,Rotas!M:M,0),1))</f>
        <v/>
      </c>
    </row>
    <row r="1430" spans="2:12" ht="20.100000000000001" customHeight="1" x14ac:dyDescent="0.2">
      <c r="B1430" s="57">
        <v>1425</v>
      </c>
      <c r="C1430" s="39"/>
      <c r="D1430" s="30"/>
      <c r="E1430" s="30"/>
      <c r="F1430" s="59"/>
      <c r="G1430" s="59"/>
      <c r="H1430" s="60"/>
      <c r="I1430" s="68"/>
      <c r="J1430" s="25"/>
      <c r="L1430" s="126" t="str">
        <f>IF(F1430="","",INDEX(Rotas!H:H,MATCH(F1430,Rotas!M:M,0),1))</f>
        <v/>
      </c>
    </row>
    <row r="1431" spans="2:12" ht="20.100000000000001" customHeight="1" x14ac:dyDescent="0.2">
      <c r="B1431" s="57">
        <v>1426</v>
      </c>
      <c r="C1431" s="39"/>
      <c r="D1431" s="30"/>
      <c r="E1431" s="30"/>
      <c r="F1431" s="59"/>
      <c r="G1431" s="59"/>
      <c r="H1431" s="60"/>
      <c r="I1431" s="68"/>
      <c r="J1431" s="25"/>
      <c r="L1431" s="126" t="str">
        <f>IF(F1431="","",INDEX(Rotas!H:H,MATCH(F1431,Rotas!M:M,0),1))</f>
        <v/>
      </c>
    </row>
    <row r="1432" spans="2:12" ht="20.100000000000001" customHeight="1" x14ac:dyDescent="0.2">
      <c r="B1432" s="57">
        <v>1427</v>
      </c>
      <c r="C1432" s="39"/>
      <c r="D1432" s="30"/>
      <c r="E1432" s="30"/>
      <c r="F1432" s="59"/>
      <c r="G1432" s="59"/>
      <c r="H1432" s="60"/>
      <c r="I1432" s="68"/>
      <c r="J1432" s="25"/>
      <c r="L1432" s="126" t="str">
        <f>IF(F1432="","",INDEX(Rotas!H:H,MATCH(F1432,Rotas!M:M,0),1))</f>
        <v/>
      </c>
    </row>
    <row r="1433" spans="2:12" ht="20.100000000000001" customHeight="1" x14ac:dyDescent="0.2">
      <c r="B1433" s="57">
        <v>1428</v>
      </c>
      <c r="C1433" s="39"/>
      <c r="D1433" s="30"/>
      <c r="E1433" s="30"/>
      <c r="F1433" s="59"/>
      <c r="G1433" s="59"/>
      <c r="H1433" s="60"/>
      <c r="I1433" s="68"/>
      <c r="J1433" s="25"/>
      <c r="L1433" s="126" t="str">
        <f>IF(F1433="","",INDEX(Rotas!H:H,MATCH(F1433,Rotas!M:M,0),1))</f>
        <v/>
      </c>
    </row>
    <row r="1434" spans="2:12" ht="20.100000000000001" customHeight="1" x14ac:dyDescent="0.2">
      <c r="B1434" s="57">
        <v>1429</v>
      </c>
      <c r="C1434" s="39"/>
      <c r="D1434" s="30"/>
      <c r="E1434" s="30"/>
      <c r="F1434" s="59"/>
      <c r="G1434" s="59"/>
      <c r="H1434" s="60"/>
      <c r="I1434" s="68"/>
      <c r="J1434" s="25"/>
      <c r="L1434" s="126" t="str">
        <f>IF(F1434="","",INDEX(Rotas!H:H,MATCH(F1434,Rotas!M:M,0),1))</f>
        <v/>
      </c>
    </row>
    <row r="1435" spans="2:12" ht="20.100000000000001" customHeight="1" x14ac:dyDescent="0.2">
      <c r="B1435" s="57">
        <v>1430</v>
      </c>
      <c r="C1435" s="39"/>
      <c r="D1435" s="30"/>
      <c r="E1435" s="30"/>
      <c r="F1435" s="59"/>
      <c r="G1435" s="59"/>
      <c r="H1435" s="60"/>
      <c r="I1435" s="68"/>
      <c r="J1435" s="25"/>
      <c r="L1435" s="126" t="str">
        <f>IF(F1435="","",INDEX(Rotas!H:H,MATCH(F1435,Rotas!M:M,0),1))</f>
        <v/>
      </c>
    </row>
    <row r="1436" spans="2:12" ht="20.100000000000001" customHeight="1" x14ac:dyDescent="0.2">
      <c r="B1436" s="57">
        <v>1431</v>
      </c>
      <c r="C1436" s="39"/>
      <c r="D1436" s="30"/>
      <c r="E1436" s="30"/>
      <c r="F1436" s="59"/>
      <c r="G1436" s="59"/>
      <c r="H1436" s="60"/>
      <c r="I1436" s="68"/>
      <c r="J1436" s="25"/>
      <c r="L1436" s="126" t="str">
        <f>IF(F1436="","",INDEX(Rotas!H:H,MATCH(F1436,Rotas!M:M,0),1))</f>
        <v/>
      </c>
    </row>
    <row r="1437" spans="2:12" ht="20.100000000000001" customHeight="1" x14ac:dyDescent="0.2">
      <c r="B1437" s="57">
        <v>1432</v>
      </c>
      <c r="C1437" s="39"/>
      <c r="D1437" s="30"/>
      <c r="E1437" s="30"/>
      <c r="F1437" s="59"/>
      <c r="G1437" s="59"/>
      <c r="H1437" s="60"/>
      <c r="I1437" s="68"/>
      <c r="J1437" s="25"/>
      <c r="L1437" s="126" t="str">
        <f>IF(F1437="","",INDEX(Rotas!H:H,MATCH(F1437,Rotas!M:M,0),1))</f>
        <v/>
      </c>
    </row>
    <row r="1438" spans="2:12" ht="20.100000000000001" customHeight="1" x14ac:dyDescent="0.2">
      <c r="B1438" s="57">
        <v>1433</v>
      </c>
      <c r="C1438" s="39"/>
      <c r="D1438" s="30"/>
      <c r="E1438" s="30"/>
      <c r="F1438" s="59"/>
      <c r="G1438" s="59"/>
      <c r="H1438" s="60"/>
      <c r="I1438" s="68"/>
      <c r="J1438" s="25"/>
      <c r="L1438" s="126" t="str">
        <f>IF(F1438="","",INDEX(Rotas!H:H,MATCH(F1438,Rotas!M:M,0),1))</f>
        <v/>
      </c>
    </row>
    <row r="1439" spans="2:12" ht="20.100000000000001" customHeight="1" x14ac:dyDescent="0.2">
      <c r="B1439" s="57">
        <v>1434</v>
      </c>
      <c r="C1439" s="39"/>
      <c r="D1439" s="30"/>
      <c r="E1439" s="30"/>
      <c r="F1439" s="59"/>
      <c r="G1439" s="59"/>
      <c r="H1439" s="60"/>
      <c r="I1439" s="68"/>
      <c r="J1439" s="25"/>
      <c r="L1439" s="126" t="str">
        <f>IF(F1439="","",INDEX(Rotas!H:H,MATCH(F1439,Rotas!M:M,0),1))</f>
        <v/>
      </c>
    </row>
    <row r="1440" spans="2:12" ht="20.100000000000001" customHeight="1" x14ac:dyDescent="0.2">
      <c r="B1440" s="57">
        <v>1435</v>
      </c>
      <c r="C1440" s="39"/>
      <c r="D1440" s="30"/>
      <c r="E1440" s="30"/>
      <c r="F1440" s="59"/>
      <c r="G1440" s="59"/>
      <c r="H1440" s="60"/>
      <c r="I1440" s="68"/>
      <c r="J1440" s="25"/>
      <c r="L1440" s="126" t="str">
        <f>IF(F1440="","",INDEX(Rotas!H:H,MATCH(F1440,Rotas!M:M,0),1))</f>
        <v/>
      </c>
    </row>
    <row r="1441" spans="2:12" ht="20.100000000000001" customHeight="1" x14ac:dyDescent="0.2">
      <c r="B1441" s="57">
        <v>1436</v>
      </c>
      <c r="C1441" s="39"/>
      <c r="D1441" s="30"/>
      <c r="E1441" s="30"/>
      <c r="F1441" s="59"/>
      <c r="G1441" s="59"/>
      <c r="H1441" s="60"/>
      <c r="I1441" s="68"/>
      <c r="J1441" s="25"/>
      <c r="L1441" s="126" t="str">
        <f>IF(F1441="","",INDEX(Rotas!H:H,MATCH(F1441,Rotas!M:M,0),1))</f>
        <v/>
      </c>
    </row>
    <row r="1442" spans="2:12" ht="20.100000000000001" customHeight="1" x14ac:dyDescent="0.2">
      <c r="B1442" s="57">
        <v>1437</v>
      </c>
      <c r="C1442" s="39"/>
      <c r="D1442" s="30"/>
      <c r="E1442" s="30"/>
      <c r="F1442" s="59"/>
      <c r="G1442" s="59"/>
      <c r="H1442" s="60"/>
      <c r="I1442" s="68"/>
      <c r="J1442" s="25"/>
      <c r="L1442" s="126" t="str">
        <f>IF(F1442="","",INDEX(Rotas!H:H,MATCH(F1442,Rotas!M:M,0),1))</f>
        <v/>
      </c>
    </row>
    <row r="1443" spans="2:12" ht="20.100000000000001" customHeight="1" x14ac:dyDescent="0.2">
      <c r="B1443" s="57">
        <v>1438</v>
      </c>
      <c r="C1443" s="39"/>
      <c r="D1443" s="30"/>
      <c r="E1443" s="30"/>
      <c r="F1443" s="59"/>
      <c r="G1443" s="59"/>
      <c r="H1443" s="60"/>
      <c r="I1443" s="68"/>
      <c r="J1443" s="25"/>
      <c r="L1443" s="126" t="str">
        <f>IF(F1443="","",INDEX(Rotas!H:H,MATCH(F1443,Rotas!M:M,0),1))</f>
        <v/>
      </c>
    </row>
    <row r="1444" spans="2:12" ht="20.100000000000001" customHeight="1" x14ac:dyDescent="0.2">
      <c r="B1444" s="57">
        <v>1439</v>
      </c>
      <c r="C1444" s="39"/>
      <c r="D1444" s="30"/>
      <c r="E1444" s="30"/>
      <c r="F1444" s="59"/>
      <c r="G1444" s="59"/>
      <c r="H1444" s="60"/>
      <c r="I1444" s="68"/>
      <c r="J1444" s="25"/>
      <c r="L1444" s="126" t="str">
        <f>IF(F1444="","",INDEX(Rotas!H:H,MATCH(F1444,Rotas!M:M,0),1))</f>
        <v/>
      </c>
    </row>
    <row r="1445" spans="2:12" ht="20.100000000000001" customHeight="1" x14ac:dyDescent="0.2">
      <c r="B1445" s="57">
        <v>1440</v>
      </c>
      <c r="C1445" s="39"/>
      <c r="D1445" s="30"/>
      <c r="E1445" s="30"/>
      <c r="F1445" s="59"/>
      <c r="G1445" s="59"/>
      <c r="H1445" s="60"/>
      <c r="I1445" s="68"/>
      <c r="J1445" s="25"/>
      <c r="L1445" s="126" t="str">
        <f>IF(F1445="","",INDEX(Rotas!H:H,MATCH(F1445,Rotas!M:M,0),1))</f>
        <v/>
      </c>
    </row>
    <row r="1446" spans="2:12" ht="20.100000000000001" customHeight="1" x14ac:dyDescent="0.2">
      <c r="B1446" s="57">
        <v>1441</v>
      </c>
      <c r="C1446" s="39"/>
      <c r="D1446" s="30"/>
      <c r="E1446" s="30"/>
      <c r="F1446" s="59"/>
      <c r="G1446" s="59"/>
      <c r="H1446" s="60"/>
      <c r="I1446" s="68"/>
      <c r="J1446" s="25"/>
      <c r="L1446" s="126" t="str">
        <f>IF(F1446="","",INDEX(Rotas!H:H,MATCH(F1446,Rotas!M:M,0),1))</f>
        <v/>
      </c>
    </row>
    <row r="1447" spans="2:12" ht="20.100000000000001" customHeight="1" x14ac:dyDescent="0.2">
      <c r="B1447" s="57">
        <v>1442</v>
      </c>
      <c r="C1447" s="39"/>
      <c r="D1447" s="30"/>
      <c r="E1447" s="30"/>
      <c r="F1447" s="59"/>
      <c r="G1447" s="59"/>
      <c r="H1447" s="60"/>
      <c r="I1447" s="68"/>
      <c r="J1447" s="25"/>
      <c r="L1447" s="126" t="str">
        <f>IF(F1447="","",INDEX(Rotas!H:H,MATCH(F1447,Rotas!M:M,0),1))</f>
        <v/>
      </c>
    </row>
    <row r="1448" spans="2:12" ht="20.100000000000001" customHeight="1" x14ac:dyDescent="0.2">
      <c r="B1448" s="57">
        <v>1443</v>
      </c>
      <c r="C1448" s="39"/>
      <c r="D1448" s="30"/>
      <c r="E1448" s="30"/>
      <c r="F1448" s="59"/>
      <c r="G1448" s="59"/>
      <c r="H1448" s="60"/>
      <c r="I1448" s="68"/>
      <c r="J1448" s="25"/>
      <c r="L1448" s="126" t="str">
        <f>IF(F1448="","",INDEX(Rotas!H:H,MATCH(F1448,Rotas!M:M,0),1))</f>
        <v/>
      </c>
    </row>
    <row r="1449" spans="2:12" ht="20.100000000000001" customHeight="1" x14ac:dyDescent="0.2">
      <c r="B1449" s="57">
        <v>1444</v>
      </c>
      <c r="C1449" s="39"/>
      <c r="D1449" s="30"/>
      <c r="E1449" s="30"/>
      <c r="F1449" s="59"/>
      <c r="G1449" s="59"/>
      <c r="H1449" s="60"/>
      <c r="I1449" s="68"/>
      <c r="J1449" s="25"/>
      <c r="L1449" s="126" t="str">
        <f>IF(F1449="","",INDEX(Rotas!H:H,MATCH(F1449,Rotas!M:M,0),1))</f>
        <v/>
      </c>
    </row>
    <row r="1450" spans="2:12" ht="20.100000000000001" customHeight="1" x14ac:dyDescent="0.2">
      <c r="B1450" s="57">
        <v>1445</v>
      </c>
      <c r="C1450" s="39"/>
      <c r="D1450" s="30"/>
      <c r="E1450" s="30"/>
      <c r="F1450" s="59"/>
      <c r="G1450" s="59"/>
      <c r="H1450" s="60"/>
      <c r="I1450" s="68"/>
      <c r="J1450" s="25"/>
      <c r="L1450" s="126" t="str">
        <f>IF(F1450="","",INDEX(Rotas!H:H,MATCH(F1450,Rotas!M:M,0),1))</f>
        <v/>
      </c>
    </row>
    <row r="1451" spans="2:12" ht="20.100000000000001" customHeight="1" x14ac:dyDescent="0.2">
      <c r="B1451" s="57">
        <v>1446</v>
      </c>
      <c r="C1451" s="39"/>
      <c r="D1451" s="30"/>
      <c r="E1451" s="30"/>
      <c r="F1451" s="59"/>
      <c r="G1451" s="59"/>
      <c r="H1451" s="60"/>
      <c r="I1451" s="68"/>
      <c r="J1451" s="25"/>
      <c r="L1451" s="126" t="str">
        <f>IF(F1451="","",INDEX(Rotas!H:H,MATCH(F1451,Rotas!M:M,0),1))</f>
        <v/>
      </c>
    </row>
    <row r="1452" spans="2:12" ht="20.100000000000001" customHeight="1" x14ac:dyDescent="0.2">
      <c r="B1452" s="57">
        <v>1447</v>
      </c>
      <c r="C1452" s="39"/>
      <c r="D1452" s="30"/>
      <c r="E1452" s="30"/>
      <c r="F1452" s="59"/>
      <c r="G1452" s="59"/>
      <c r="H1452" s="60"/>
      <c r="I1452" s="68"/>
      <c r="J1452" s="25"/>
      <c r="L1452" s="126" t="str">
        <f>IF(F1452="","",INDEX(Rotas!H:H,MATCH(F1452,Rotas!M:M,0),1))</f>
        <v/>
      </c>
    </row>
    <row r="1453" spans="2:12" ht="20.100000000000001" customHeight="1" x14ac:dyDescent="0.2">
      <c r="B1453" s="57">
        <v>1448</v>
      </c>
      <c r="C1453" s="39"/>
      <c r="D1453" s="30"/>
      <c r="E1453" s="30"/>
      <c r="F1453" s="59"/>
      <c r="G1453" s="59"/>
      <c r="H1453" s="60"/>
      <c r="I1453" s="68"/>
      <c r="J1453" s="25"/>
      <c r="L1453" s="126" t="str">
        <f>IF(F1453="","",INDEX(Rotas!H:H,MATCH(F1453,Rotas!M:M,0),1))</f>
        <v/>
      </c>
    </row>
    <row r="1454" spans="2:12" ht="20.100000000000001" customHeight="1" x14ac:dyDescent="0.2">
      <c r="B1454" s="57">
        <v>1449</v>
      </c>
      <c r="C1454" s="39"/>
      <c r="D1454" s="30"/>
      <c r="E1454" s="30"/>
      <c r="F1454" s="59"/>
      <c r="G1454" s="59"/>
      <c r="H1454" s="60"/>
      <c r="I1454" s="68"/>
      <c r="J1454" s="25"/>
      <c r="L1454" s="126" t="str">
        <f>IF(F1454="","",INDEX(Rotas!H:H,MATCH(F1454,Rotas!M:M,0),1))</f>
        <v/>
      </c>
    </row>
    <row r="1455" spans="2:12" ht="20.100000000000001" customHeight="1" x14ac:dyDescent="0.2">
      <c r="B1455" s="57">
        <v>1450</v>
      </c>
      <c r="C1455" s="39"/>
      <c r="D1455" s="30"/>
      <c r="E1455" s="30"/>
      <c r="F1455" s="59"/>
      <c r="G1455" s="59"/>
      <c r="H1455" s="60"/>
      <c r="I1455" s="68"/>
      <c r="J1455" s="25"/>
      <c r="L1455" s="126" t="str">
        <f>IF(F1455="","",INDEX(Rotas!H:H,MATCH(F1455,Rotas!M:M,0),1))</f>
        <v/>
      </c>
    </row>
    <row r="1456" spans="2:12" ht="20.100000000000001" customHeight="1" x14ac:dyDescent="0.2">
      <c r="B1456" s="57">
        <v>1451</v>
      </c>
      <c r="C1456" s="39"/>
      <c r="D1456" s="30"/>
      <c r="E1456" s="30"/>
      <c r="F1456" s="59"/>
      <c r="G1456" s="59"/>
      <c r="H1456" s="60"/>
      <c r="I1456" s="68"/>
      <c r="J1456" s="25"/>
      <c r="L1456" s="126" t="str">
        <f>IF(F1456="","",INDEX(Rotas!H:H,MATCH(F1456,Rotas!M:M,0),1))</f>
        <v/>
      </c>
    </row>
    <row r="1457" spans="2:12" ht="20.100000000000001" customHeight="1" x14ac:dyDescent="0.2">
      <c r="B1457" s="57">
        <v>1452</v>
      </c>
      <c r="C1457" s="39"/>
      <c r="D1457" s="30"/>
      <c r="E1457" s="30"/>
      <c r="F1457" s="59"/>
      <c r="G1457" s="59"/>
      <c r="H1457" s="60"/>
      <c r="I1457" s="68"/>
      <c r="J1457" s="25"/>
      <c r="L1457" s="126" t="str">
        <f>IF(F1457="","",INDEX(Rotas!H:H,MATCH(F1457,Rotas!M:M,0),1))</f>
        <v/>
      </c>
    </row>
    <row r="1458" spans="2:12" ht="20.100000000000001" customHeight="1" x14ac:dyDescent="0.2">
      <c r="B1458" s="57">
        <v>1453</v>
      </c>
      <c r="C1458" s="39"/>
      <c r="D1458" s="30"/>
      <c r="E1458" s="30"/>
      <c r="F1458" s="59"/>
      <c r="G1458" s="59"/>
      <c r="H1458" s="60"/>
      <c r="I1458" s="68"/>
      <c r="J1458" s="25"/>
      <c r="L1458" s="126" t="str">
        <f>IF(F1458="","",INDEX(Rotas!H:H,MATCH(F1458,Rotas!M:M,0),1))</f>
        <v/>
      </c>
    </row>
    <row r="1459" spans="2:12" ht="20.100000000000001" customHeight="1" x14ac:dyDescent="0.2">
      <c r="B1459" s="57">
        <v>1454</v>
      </c>
      <c r="C1459" s="39"/>
      <c r="D1459" s="30"/>
      <c r="E1459" s="30"/>
      <c r="F1459" s="59"/>
      <c r="G1459" s="59"/>
      <c r="H1459" s="60"/>
      <c r="I1459" s="68"/>
      <c r="J1459" s="25"/>
      <c r="L1459" s="126" t="str">
        <f>IF(F1459="","",INDEX(Rotas!H:H,MATCH(F1459,Rotas!M:M,0),1))</f>
        <v/>
      </c>
    </row>
    <row r="1460" spans="2:12" ht="20.100000000000001" customHeight="1" x14ac:dyDescent="0.2">
      <c r="B1460" s="57">
        <v>1455</v>
      </c>
      <c r="C1460" s="39"/>
      <c r="D1460" s="30"/>
      <c r="E1460" s="30"/>
      <c r="F1460" s="59"/>
      <c r="G1460" s="59"/>
      <c r="H1460" s="60"/>
      <c r="I1460" s="68"/>
      <c r="J1460" s="25"/>
      <c r="L1460" s="126" t="str">
        <f>IF(F1460="","",INDEX(Rotas!H:H,MATCH(F1460,Rotas!M:M,0),1))</f>
        <v/>
      </c>
    </row>
    <row r="1461" spans="2:12" ht="20.100000000000001" customHeight="1" x14ac:dyDescent="0.2">
      <c r="B1461" s="57">
        <v>1456</v>
      </c>
      <c r="C1461" s="39"/>
      <c r="D1461" s="30"/>
      <c r="E1461" s="30"/>
      <c r="F1461" s="59"/>
      <c r="G1461" s="59"/>
      <c r="H1461" s="60"/>
      <c r="I1461" s="68"/>
      <c r="J1461" s="25"/>
      <c r="L1461" s="126" t="str">
        <f>IF(F1461="","",INDEX(Rotas!H:H,MATCH(F1461,Rotas!M:M,0),1))</f>
        <v/>
      </c>
    </row>
    <row r="1462" spans="2:12" ht="20.100000000000001" customHeight="1" x14ac:dyDescent="0.2">
      <c r="B1462" s="57">
        <v>1457</v>
      </c>
      <c r="C1462" s="39"/>
      <c r="D1462" s="30"/>
      <c r="E1462" s="30"/>
      <c r="F1462" s="59"/>
      <c r="G1462" s="59"/>
      <c r="H1462" s="60"/>
      <c r="I1462" s="68"/>
      <c r="J1462" s="25"/>
      <c r="L1462" s="126" t="str">
        <f>IF(F1462="","",INDEX(Rotas!H:H,MATCH(F1462,Rotas!M:M,0),1))</f>
        <v/>
      </c>
    </row>
    <row r="1463" spans="2:12" ht="20.100000000000001" customHeight="1" x14ac:dyDescent="0.2">
      <c r="B1463" s="57">
        <v>1458</v>
      </c>
      <c r="C1463" s="39"/>
      <c r="D1463" s="30"/>
      <c r="E1463" s="30"/>
      <c r="F1463" s="59"/>
      <c r="G1463" s="59"/>
      <c r="H1463" s="60"/>
      <c r="I1463" s="68"/>
      <c r="J1463" s="25"/>
      <c r="L1463" s="126" t="str">
        <f>IF(F1463="","",INDEX(Rotas!H:H,MATCH(F1463,Rotas!M:M,0),1))</f>
        <v/>
      </c>
    </row>
    <row r="1464" spans="2:12" ht="20.100000000000001" customHeight="1" x14ac:dyDescent="0.2">
      <c r="B1464" s="57">
        <v>1459</v>
      </c>
      <c r="C1464" s="39"/>
      <c r="D1464" s="30"/>
      <c r="E1464" s="30"/>
      <c r="F1464" s="59"/>
      <c r="G1464" s="59"/>
      <c r="H1464" s="60"/>
      <c r="I1464" s="68"/>
      <c r="J1464" s="25"/>
      <c r="L1464" s="126" t="str">
        <f>IF(F1464="","",INDEX(Rotas!H:H,MATCH(F1464,Rotas!M:M,0),1))</f>
        <v/>
      </c>
    </row>
    <row r="1465" spans="2:12" ht="20.100000000000001" customHeight="1" x14ac:dyDescent="0.2">
      <c r="B1465" s="57">
        <v>1460</v>
      </c>
      <c r="C1465" s="39"/>
      <c r="D1465" s="30"/>
      <c r="E1465" s="30"/>
      <c r="F1465" s="59"/>
      <c r="G1465" s="59"/>
      <c r="H1465" s="60"/>
      <c r="I1465" s="68"/>
      <c r="J1465" s="25"/>
      <c r="L1465" s="126" t="str">
        <f>IF(F1465="","",INDEX(Rotas!H:H,MATCH(F1465,Rotas!M:M,0),1))</f>
        <v/>
      </c>
    </row>
    <row r="1466" spans="2:12" ht="20.100000000000001" customHeight="1" x14ac:dyDescent="0.2">
      <c r="B1466" s="57">
        <v>1461</v>
      </c>
      <c r="C1466" s="39"/>
      <c r="D1466" s="30"/>
      <c r="E1466" s="30"/>
      <c r="F1466" s="59"/>
      <c r="G1466" s="59"/>
      <c r="H1466" s="60"/>
      <c r="I1466" s="68"/>
      <c r="J1466" s="25"/>
      <c r="L1466" s="126" t="str">
        <f>IF(F1466="","",INDEX(Rotas!H:H,MATCH(F1466,Rotas!M:M,0),1))</f>
        <v/>
      </c>
    </row>
    <row r="1467" spans="2:12" ht="20.100000000000001" customHeight="1" x14ac:dyDescent="0.2">
      <c r="B1467" s="57">
        <v>1462</v>
      </c>
      <c r="C1467" s="39"/>
      <c r="D1467" s="30"/>
      <c r="E1467" s="30"/>
      <c r="F1467" s="59"/>
      <c r="G1467" s="59"/>
      <c r="H1467" s="60"/>
      <c r="I1467" s="68"/>
      <c r="J1467" s="25"/>
      <c r="L1467" s="126" t="str">
        <f>IF(F1467="","",INDEX(Rotas!H:H,MATCH(F1467,Rotas!M:M,0),1))</f>
        <v/>
      </c>
    </row>
    <row r="1468" spans="2:12" ht="20.100000000000001" customHeight="1" x14ac:dyDescent="0.2">
      <c r="B1468" s="57">
        <v>1463</v>
      </c>
      <c r="C1468" s="39"/>
      <c r="D1468" s="30"/>
      <c r="E1468" s="30"/>
      <c r="F1468" s="59"/>
      <c r="G1468" s="59"/>
      <c r="H1468" s="60"/>
      <c r="I1468" s="68"/>
      <c r="J1468" s="25"/>
      <c r="L1468" s="126" t="str">
        <f>IF(F1468="","",INDEX(Rotas!H:H,MATCH(F1468,Rotas!M:M,0),1))</f>
        <v/>
      </c>
    </row>
    <row r="1469" spans="2:12" ht="20.100000000000001" customHeight="1" x14ac:dyDescent="0.2">
      <c r="B1469" s="57">
        <v>1464</v>
      </c>
      <c r="C1469" s="39"/>
      <c r="D1469" s="30"/>
      <c r="E1469" s="30"/>
      <c r="F1469" s="59"/>
      <c r="G1469" s="59"/>
      <c r="H1469" s="60"/>
      <c r="I1469" s="68"/>
      <c r="J1469" s="25"/>
      <c r="L1469" s="126" t="str">
        <f>IF(F1469="","",INDEX(Rotas!H:H,MATCH(F1469,Rotas!M:M,0),1))</f>
        <v/>
      </c>
    </row>
    <row r="1470" spans="2:12" ht="20.100000000000001" customHeight="1" x14ac:dyDescent="0.2">
      <c r="B1470" s="57">
        <v>1465</v>
      </c>
      <c r="C1470" s="39"/>
      <c r="D1470" s="30"/>
      <c r="E1470" s="30"/>
      <c r="F1470" s="59"/>
      <c r="G1470" s="59"/>
      <c r="H1470" s="60"/>
      <c r="I1470" s="68"/>
      <c r="J1470" s="25"/>
      <c r="L1470" s="126" t="str">
        <f>IF(F1470="","",INDEX(Rotas!H:H,MATCH(F1470,Rotas!M:M,0),1))</f>
        <v/>
      </c>
    </row>
    <row r="1471" spans="2:12" ht="20.100000000000001" customHeight="1" x14ac:dyDescent="0.2">
      <c r="B1471" s="57">
        <v>1466</v>
      </c>
      <c r="C1471" s="39"/>
      <c r="D1471" s="30"/>
      <c r="E1471" s="30"/>
      <c r="F1471" s="59"/>
      <c r="G1471" s="59"/>
      <c r="H1471" s="60"/>
      <c r="I1471" s="68"/>
      <c r="J1471" s="25"/>
      <c r="L1471" s="126" t="str">
        <f>IF(F1471="","",INDEX(Rotas!H:H,MATCH(F1471,Rotas!M:M,0),1))</f>
        <v/>
      </c>
    </row>
    <row r="1472" spans="2:12" ht="20.100000000000001" customHeight="1" x14ac:dyDescent="0.2">
      <c r="B1472" s="57">
        <v>1467</v>
      </c>
      <c r="C1472" s="39"/>
      <c r="D1472" s="30"/>
      <c r="E1472" s="30"/>
      <c r="F1472" s="59"/>
      <c r="G1472" s="59"/>
      <c r="H1472" s="60"/>
      <c r="I1472" s="68"/>
      <c r="J1472" s="25"/>
      <c r="L1472" s="126" t="str">
        <f>IF(F1472="","",INDEX(Rotas!H:H,MATCH(F1472,Rotas!M:M,0),1))</f>
        <v/>
      </c>
    </row>
    <row r="1473" spans="2:12" ht="20.100000000000001" customHeight="1" x14ac:dyDescent="0.2">
      <c r="B1473" s="57">
        <v>1468</v>
      </c>
      <c r="C1473" s="39"/>
      <c r="D1473" s="30"/>
      <c r="E1473" s="30"/>
      <c r="F1473" s="59"/>
      <c r="G1473" s="59"/>
      <c r="H1473" s="60"/>
      <c r="I1473" s="68"/>
      <c r="J1473" s="25"/>
      <c r="L1473" s="126" t="str">
        <f>IF(F1473="","",INDEX(Rotas!H:H,MATCH(F1473,Rotas!M:M,0),1))</f>
        <v/>
      </c>
    </row>
    <row r="1474" spans="2:12" ht="20.100000000000001" customHeight="1" x14ac:dyDescent="0.2">
      <c r="B1474" s="57">
        <v>1469</v>
      </c>
      <c r="C1474" s="39"/>
      <c r="D1474" s="30"/>
      <c r="E1474" s="30"/>
      <c r="F1474" s="59"/>
      <c r="G1474" s="59"/>
      <c r="H1474" s="60"/>
      <c r="I1474" s="68"/>
      <c r="J1474" s="25"/>
      <c r="L1474" s="126" t="str">
        <f>IF(F1474="","",INDEX(Rotas!H:H,MATCH(F1474,Rotas!M:M,0),1))</f>
        <v/>
      </c>
    </row>
    <row r="1475" spans="2:12" ht="20.100000000000001" customHeight="1" x14ac:dyDescent="0.2">
      <c r="B1475" s="57">
        <v>1470</v>
      </c>
      <c r="C1475" s="39"/>
      <c r="D1475" s="30"/>
      <c r="E1475" s="30"/>
      <c r="F1475" s="59"/>
      <c r="G1475" s="59"/>
      <c r="H1475" s="60"/>
      <c r="I1475" s="68"/>
      <c r="J1475" s="25"/>
      <c r="L1475" s="126" t="str">
        <f>IF(F1475="","",INDEX(Rotas!H:H,MATCH(F1475,Rotas!M:M,0),1))</f>
        <v/>
      </c>
    </row>
    <row r="1476" spans="2:12" ht="20.100000000000001" customHeight="1" x14ac:dyDescent="0.2">
      <c r="B1476" s="57">
        <v>1471</v>
      </c>
      <c r="C1476" s="39"/>
      <c r="D1476" s="30"/>
      <c r="E1476" s="30"/>
      <c r="F1476" s="59"/>
      <c r="G1476" s="59"/>
      <c r="H1476" s="60"/>
      <c r="I1476" s="68"/>
      <c r="J1476" s="25"/>
      <c r="L1476" s="126" t="str">
        <f>IF(F1476="","",INDEX(Rotas!H:H,MATCH(F1476,Rotas!M:M,0),1))</f>
        <v/>
      </c>
    </row>
    <row r="1477" spans="2:12" ht="20.100000000000001" customHeight="1" x14ac:dyDescent="0.2">
      <c r="B1477" s="57">
        <v>1472</v>
      </c>
      <c r="C1477" s="39"/>
      <c r="D1477" s="30"/>
      <c r="E1477" s="30"/>
      <c r="F1477" s="59"/>
      <c r="G1477" s="59"/>
      <c r="H1477" s="60"/>
      <c r="I1477" s="68"/>
      <c r="J1477" s="25"/>
      <c r="L1477" s="126" t="str">
        <f>IF(F1477="","",INDEX(Rotas!H:H,MATCH(F1477,Rotas!M:M,0),1))</f>
        <v/>
      </c>
    </row>
    <row r="1478" spans="2:12" ht="20.100000000000001" customHeight="1" x14ac:dyDescent="0.2">
      <c r="B1478" s="57">
        <v>1473</v>
      </c>
      <c r="C1478" s="39"/>
      <c r="D1478" s="30"/>
      <c r="E1478" s="30"/>
      <c r="F1478" s="59"/>
      <c r="G1478" s="59"/>
      <c r="H1478" s="60"/>
      <c r="I1478" s="68"/>
      <c r="J1478" s="25"/>
      <c r="L1478" s="126" t="str">
        <f>IF(F1478="","",INDEX(Rotas!H:H,MATCH(F1478,Rotas!M:M,0),1))</f>
        <v/>
      </c>
    </row>
    <row r="1479" spans="2:12" ht="20.100000000000001" customHeight="1" x14ac:dyDescent="0.2">
      <c r="B1479" s="57">
        <v>1474</v>
      </c>
      <c r="C1479" s="39"/>
      <c r="D1479" s="30"/>
      <c r="E1479" s="30"/>
      <c r="F1479" s="59"/>
      <c r="G1479" s="59"/>
      <c r="H1479" s="60"/>
      <c r="I1479" s="68"/>
      <c r="J1479" s="25"/>
      <c r="L1479" s="126" t="str">
        <f>IF(F1479="","",INDEX(Rotas!H:H,MATCH(F1479,Rotas!M:M,0),1))</f>
        <v/>
      </c>
    </row>
    <row r="1480" spans="2:12" ht="20.100000000000001" customHeight="1" x14ac:dyDescent="0.2">
      <c r="B1480" s="57">
        <v>1475</v>
      </c>
      <c r="C1480" s="39"/>
      <c r="D1480" s="30"/>
      <c r="E1480" s="30"/>
      <c r="F1480" s="59"/>
      <c r="G1480" s="59"/>
      <c r="H1480" s="60"/>
      <c r="I1480" s="68"/>
      <c r="J1480" s="25"/>
      <c r="L1480" s="126" t="str">
        <f>IF(F1480="","",INDEX(Rotas!H:H,MATCH(F1480,Rotas!M:M,0),1))</f>
        <v/>
      </c>
    </row>
    <row r="1481" spans="2:12" ht="20.100000000000001" customHeight="1" x14ac:dyDescent="0.2">
      <c r="B1481" s="57">
        <v>1476</v>
      </c>
      <c r="C1481" s="39"/>
      <c r="D1481" s="30"/>
      <c r="E1481" s="30"/>
      <c r="F1481" s="59"/>
      <c r="G1481" s="59"/>
      <c r="H1481" s="60"/>
      <c r="I1481" s="68"/>
      <c r="J1481" s="25"/>
      <c r="L1481" s="126" t="str">
        <f>IF(F1481="","",INDEX(Rotas!H:H,MATCH(F1481,Rotas!M:M,0),1))</f>
        <v/>
      </c>
    </row>
    <row r="1482" spans="2:12" ht="20.100000000000001" customHeight="1" x14ac:dyDescent="0.2">
      <c r="B1482" s="57">
        <v>1477</v>
      </c>
      <c r="C1482" s="39"/>
      <c r="D1482" s="30"/>
      <c r="E1482" s="30"/>
      <c r="F1482" s="59"/>
      <c r="G1482" s="59"/>
      <c r="H1482" s="60"/>
      <c r="I1482" s="68"/>
      <c r="J1482" s="25"/>
      <c r="L1482" s="126" t="str">
        <f>IF(F1482="","",INDEX(Rotas!H:H,MATCH(F1482,Rotas!M:M,0),1))</f>
        <v/>
      </c>
    </row>
    <row r="1483" spans="2:12" ht="20.100000000000001" customHeight="1" x14ac:dyDescent="0.2">
      <c r="B1483" s="57">
        <v>1478</v>
      </c>
      <c r="C1483" s="39"/>
      <c r="D1483" s="30"/>
      <c r="E1483" s="30"/>
      <c r="F1483" s="59"/>
      <c r="G1483" s="59"/>
      <c r="H1483" s="60"/>
      <c r="I1483" s="68"/>
      <c r="J1483" s="25"/>
      <c r="L1483" s="126" t="str">
        <f>IF(F1483="","",INDEX(Rotas!H:H,MATCH(F1483,Rotas!M:M,0),1))</f>
        <v/>
      </c>
    </row>
    <row r="1484" spans="2:12" ht="20.100000000000001" customHeight="1" x14ac:dyDescent="0.2">
      <c r="B1484" s="57">
        <v>1479</v>
      </c>
      <c r="C1484" s="39"/>
      <c r="D1484" s="30"/>
      <c r="E1484" s="30"/>
      <c r="F1484" s="59"/>
      <c r="G1484" s="59"/>
      <c r="H1484" s="60"/>
      <c r="I1484" s="68"/>
      <c r="J1484" s="25"/>
      <c r="L1484" s="126" t="str">
        <f>IF(F1484="","",INDEX(Rotas!H:H,MATCH(F1484,Rotas!M:M,0),1))</f>
        <v/>
      </c>
    </row>
    <row r="1485" spans="2:12" ht="20.100000000000001" customHeight="1" x14ac:dyDescent="0.2">
      <c r="B1485" s="57">
        <v>1480</v>
      </c>
      <c r="C1485" s="39"/>
      <c r="D1485" s="30"/>
      <c r="E1485" s="30"/>
      <c r="F1485" s="59"/>
      <c r="G1485" s="59"/>
      <c r="H1485" s="60"/>
      <c r="I1485" s="68"/>
      <c r="J1485" s="25"/>
      <c r="L1485" s="126" t="str">
        <f>IF(F1485="","",INDEX(Rotas!H:H,MATCH(F1485,Rotas!M:M,0),1))</f>
        <v/>
      </c>
    </row>
    <row r="1486" spans="2:12" ht="20.100000000000001" customHeight="1" x14ac:dyDescent="0.2">
      <c r="B1486" s="57">
        <v>1481</v>
      </c>
      <c r="C1486" s="39"/>
      <c r="D1486" s="30"/>
      <c r="E1486" s="30"/>
      <c r="F1486" s="59"/>
      <c r="G1486" s="59"/>
      <c r="H1486" s="60"/>
      <c r="I1486" s="68"/>
      <c r="J1486" s="25"/>
      <c r="L1486" s="126" t="str">
        <f>IF(F1486="","",INDEX(Rotas!H:H,MATCH(F1486,Rotas!M:M,0),1))</f>
        <v/>
      </c>
    </row>
    <row r="1487" spans="2:12" ht="20.100000000000001" customHeight="1" x14ac:dyDescent="0.2">
      <c r="B1487" s="57">
        <v>1482</v>
      </c>
      <c r="C1487" s="39"/>
      <c r="D1487" s="30"/>
      <c r="E1487" s="30"/>
      <c r="F1487" s="59"/>
      <c r="G1487" s="59"/>
      <c r="H1487" s="60"/>
      <c r="I1487" s="68"/>
      <c r="J1487" s="25"/>
      <c r="L1487" s="126" t="str">
        <f>IF(F1487="","",INDEX(Rotas!H:H,MATCH(F1487,Rotas!M:M,0),1))</f>
        <v/>
      </c>
    </row>
    <row r="1488" spans="2:12" ht="20.100000000000001" customHeight="1" x14ac:dyDescent="0.2">
      <c r="B1488" s="57">
        <v>1483</v>
      </c>
      <c r="C1488" s="39"/>
      <c r="D1488" s="30"/>
      <c r="E1488" s="30"/>
      <c r="F1488" s="59"/>
      <c r="G1488" s="59"/>
      <c r="H1488" s="60"/>
      <c r="I1488" s="68"/>
      <c r="J1488" s="25"/>
      <c r="L1488" s="126" t="str">
        <f>IF(F1488="","",INDEX(Rotas!H:H,MATCH(F1488,Rotas!M:M,0),1))</f>
        <v/>
      </c>
    </row>
    <row r="1489" spans="2:12" ht="20.100000000000001" customHeight="1" x14ac:dyDescent="0.2">
      <c r="B1489" s="57">
        <v>1484</v>
      </c>
      <c r="C1489" s="39"/>
      <c r="D1489" s="30"/>
      <c r="E1489" s="30"/>
      <c r="F1489" s="59"/>
      <c r="G1489" s="59"/>
      <c r="H1489" s="60"/>
      <c r="I1489" s="68"/>
      <c r="J1489" s="25"/>
      <c r="L1489" s="126" t="str">
        <f>IF(F1489="","",INDEX(Rotas!H:H,MATCH(F1489,Rotas!M:M,0),1))</f>
        <v/>
      </c>
    </row>
    <row r="1490" spans="2:12" ht="20.100000000000001" customHeight="1" x14ac:dyDescent="0.2">
      <c r="B1490" s="57">
        <v>1485</v>
      </c>
      <c r="C1490" s="39"/>
      <c r="D1490" s="30"/>
      <c r="E1490" s="30"/>
      <c r="F1490" s="59"/>
      <c r="G1490" s="59"/>
      <c r="H1490" s="60"/>
      <c r="I1490" s="68"/>
      <c r="J1490" s="25"/>
      <c r="L1490" s="126" t="str">
        <f>IF(F1490="","",INDEX(Rotas!H:H,MATCH(F1490,Rotas!M:M,0),1))</f>
        <v/>
      </c>
    </row>
    <row r="1491" spans="2:12" ht="20.100000000000001" customHeight="1" x14ac:dyDescent="0.2">
      <c r="B1491" s="57">
        <v>1486</v>
      </c>
      <c r="C1491" s="39"/>
      <c r="D1491" s="30"/>
      <c r="E1491" s="30"/>
      <c r="F1491" s="59"/>
      <c r="G1491" s="59"/>
      <c r="H1491" s="60"/>
      <c r="I1491" s="68"/>
      <c r="J1491" s="25"/>
      <c r="L1491" s="126" t="str">
        <f>IF(F1491="","",INDEX(Rotas!H:H,MATCH(F1491,Rotas!M:M,0),1))</f>
        <v/>
      </c>
    </row>
    <row r="1492" spans="2:12" ht="20.100000000000001" customHeight="1" x14ac:dyDescent="0.2">
      <c r="B1492" s="57">
        <v>1487</v>
      </c>
      <c r="C1492" s="39"/>
      <c r="D1492" s="30"/>
      <c r="E1492" s="30"/>
      <c r="F1492" s="59"/>
      <c r="G1492" s="59"/>
      <c r="H1492" s="60"/>
      <c r="I1492" s="68"/>
      <c r="J1492" s="25"/>
      <c r="L1492" s="126" t="str">
        <f>IF(F1492="","",INDEX(Rotas!H:H,MATCH(F1492,Rotas!M:M,0),1))</f>
        <v/>
      </c>
    </row>
    <row r="1493" spans="2:12" ht="20.100000000000001" customHeight="1" x14ac:dyDescent="0.2">
      <c r="B1493" s="57">
        <v>1488</v>
      </c>
      <c r="C1493" s="39"/>
      <c r="D1493" s="30"/>
      <c r="E1493" s="30"/>
      <c r="F1493" s="59"/>
      <c r="G1493" s="59"/>
      <c r="H1493" s="60"/>
      <c r="I1493" s="68"/>
      <c r="J1493" s="25"/>
      <c r="L1493" s="126" t="str">
        <f>IF(F1493="","",INDEX(Rotas!H:H,MATCH(F1493,Rotas!M:M,0),1))</f>
        <v/>
      </c>
    </row>
    <row r="1494" spans="2:12" ht="20.100000000000001" customHeight="1" x14ac:dyDescent="0.2">
      <c r="B1494" s="57">
        <v>1489</v>
      </c>
      <c r="C1494" s="39"/>
      <c r="D1494" s="30"/>
      <c r="E1494" s="30"/>
      <c r="F1494" s="59"/>
      <c r="G1494" s="59"/>
      <c r="H1494" s="60"/>
      <c r="I1494" s="68"/>
      <c r="J1494" s="25"/>
      <c r="L1494" s="126" t="str">
        <f>IF(F1494="","",INDEX(Rotas!H:H,MATCH(F1494,Rotas!M:M,0),1))</f>
        <v/>
      </c>
    </row>
    <row r="1495" spans="2:12" ht="20.100000000000001" customHeight="1" x14ac:dyDescent="0.2">
      <c r="B1495" s="57">
        <v>1490</v>
      </c>
      <c r="C1495" s="39"/>
      <c r="D1495" s="30"/>
      <c r="E1495" s="30"/>
      <c r="F1495" s="59"/>
      <c r="G1495" s="59"/>
      <c r="H1495" s="60"/>
      <c r="I1495" s="68"/>
      <c r="J1495" s="25"/>
      <c r="L1495" s="126" t="str">
        <f>IF(F1495="","",INDEX(Rotas!H:H,MATCH(F1495,Rotas!M:M,0),1))</f>
        <v/>
      </c>
    </row>
    <row r="1496" spans="2:12" ht="20.100000000000001" customHeight="1" x14ac:dyDescent="0.2">
      <c r="B1496" s="57">
        <v>1491</v>
      </c>
      <c r="C1496" s="39"/>
      <c r="D1496" s="30"/>
      <c r="E1496" s="30"/>
      <c r="F1496" s="59"/>
      <c r="G1496" s="59"/>
      <c r="H1496" s="60"/>
      <c r="I1496" s="68"/>
      <c r="J1496" s="25"/>
      <c r="L1496" s="126" t="str">
        <f>IF(F1496="","",INDEX(Rotas!H:H,MATCH(F1496,Rotas!M:M,0),1))</f>
        <v/>
      </c>
    </row>
    <row r="1497" spans="2:12" ht="20.100000000000001" customHeight="1" x14ac:dyDescent="0.2">
      <c r="B1497" s="57">
        <v>1492</v>
      </c>
      <c r="C1497" s="39"/>
      <c r="D1497" s="30"/>
      <c r="E1497" s="30"/>
      <c r="F1497" s="59"/>
      <c r="G1497" s="59"/>
      <c r="H1497" s="60"/>
      <c r="I1497" s="68"/>
      <c r="J1497" s="25"/>
      <c r="L1497" s="126" t="str">
        <f>IF(F1497="","",INDEX(Rotas!H:H,MATCH(F1497,Rotas!M:M,0),1))</f>
        <v/>
      </c>
    </row>
    <row r="1498" spans="2:12" ht="20.100000000000001" customHeight="1" x14ac:dyDescent="0.2">
      <c r="B1498" s="57">
        <v>1493</v>
      </c>
      <c r="C1498" s="39"/>
      <c r="D1498" s="30"/>
      <c r="E1498" s="30"/>
      <c r="F1498" s="59"/>
      <c r="G1498" s="59"/>
      <c r="H1498" s="60"/>
      <c r="I1498" s="68"/>
      <c r="J1498" s="25"/>
      <c r="L1498" s="126" t="str">
        <f>IF(F1498="","",INDEX(Rotas!H:H,MATCH(F1498,Rotas!M:M,0),1))</f>
        <v/>
      </c>
    </row>
    <row r="1499" spans="2:12" ht="20.100000000000001" customHeight="1" x14ac:dyDescent="0.2">
      <c r="B1499" s="57">
        <v>1494</v>
      </c>
      <c r="C1499" s="39"/>
      <c r="D1499" s="30"/>
      <c r="E1499" s="30"/>
      <c r="F1499" s="59"/>
      <c r="G1499" s="59"/>
      <c r="H1499" s="60"/>
      <c r="I1499" s="68"/>
      <c r="J1499" s="25"/>
      <c r="L1499" s="126" t="str">
        <f>IF(F1499="","",INDEX(Rotas!H:H,MATCH(F1499,Rotas!M:M,0),1))</f>
        <v/>
      </c>
    </row>
    <row r="1500" spans="2:12" ht="20.100000000000001" customHeight="1" x14ac:dyDescent="0.2">
      <c r="B1500" s="57">
        <v>1495</v>
      </c>
      <c r="C1500" s="39"/>
      <c r="D1500" s="30"/>
      <c r="E1500" s="30"/>
      <c r="F1500" s="59"/>
      <c r="G1500" s="59"/>
      <c r="H1500" s="60"/>
      <c r="I1500" s="68"/>
      <c r="J1500" s="25"/>
      <c r="L1500" s="126" t="str">
        <f>IF(F1500="","",INDEX(Rotas!H:H,MATCH(F1500,Rotas!M:M,0),1))</f>
        <v/>
      </c>
    </row>
    <row r="1501" spans="2:12" ht="20.100000000000001" customHeight="1" x14ac:dyDescent="0.2">
      <c r="B1501" s="57">
        <v>1496</v>
      </c>
      <c r="C1501" s="39"/>
      <c r="D1501" s="30"/>
      <c r="E1501" s="30"/>
      <c r="F1501" s="59"/>
      <c r="G1501" s="59"/>
      <c r="H1501" s="60"/>
      <c r="I1501" s="68"/>
      <c r="J1501" s="25"/>
      <c r="L1501" s="126" t="str">
        <f>IF(F1501="","",INDEX(Rotas!H:H,MATCH(F1501,Rotas!M:M,0),1))</f>
        <v/>
      </c>
    </row>
    <row r="1502" spans="2:12" ht="20.100000000000001" customHeight="1" x14ac:dyDescent="0.2">
      <c r="B1502" s="57">
        <v>1497</v>
      </c>
      <c r="C1502" s="39"/>
      <c r="D1502" s="30"/>
      <c r="E1502" s="30"/>
      <c r="F1502" s="59"/>
      <c r="G1502" s="59"/>
      <c r="H1502" s="60"/>
      <c r="I1502" s="68"/>
      <c r="J1502" s="25"/>
      <c r="L1502" s="126" t="str">
        <f>IF(F1502="","",INDEX(Rotas!H:H,MATCH(F1502,Rotas!M:M,0),1))</f>
        <v/>
      </c>
    </row>
    <row r="1503" spans="2:12" ht="20.100000000000001" customHeight="1" x14ac:dyDescent="0.2">
      <c r="B1503" s="57">
        <v>1498</v>
      </c>
      <c r="C1503" s="39"/>
      <c r="D1503" s="30"/>
      <c r="E1503" s="30"/>
      <c r="F1503" s="59"/>
      <c r="G1503" s="59"/>
      <c r="H1503" s="60"/>
      <c r="I1503" s="68"/>
      <c r="J1503" s="25"/>
      <c r="L1503" s="126" t="str">
        <f>IF(F1503="","",INDEX(Rotas!H:H,MATCH(F1503,Rotas!M:M,0),1))</f>
        <v/>
      </c>
    </row>
    <row r="1504" spans="2:12" ht="20.100000000000001" customHeight="1" x14ac:dyDescent="0.2">
      <c r="B1504" s="57">
        <v>1499</v>
      </c>
      <c r="C1504" s="39"/>
      <c r="D1504" s="30"/>
      <c r="E1504" s="30"/>
      <c r="F1504" s="59"/>
      <c r="G1504" s="59"/>
      <c r="H1504" s="60"/>
      <c r="I1504" s="68"/>
      <c r="J1504" s="25"/>
      <c r="L1504" s="126" t="str">
        <f>IF(F1504="","",INDEX(Rotas!H:H,MATCH(F1504,Rotas!M:M,0),1))</f>
        <v/>
      </c>
    </row>
    <row r="1505" spans="2:12" ht="20.100000000000001" customHeight="1" x14ac:dyDescent="0.2">
      <c r="B1505" s="57">
        <v>1500</v>
      </c>
      <c r="C1505" s="39"/>
      <c r="D1505" s="30"/>
      <c r="E1505" s="30"/>
      <c r="F1505" s="59"/>
      <c r="G1505" s="59"/>
      <c r="H1505" s="60"/>
      <c r="I1505" s="68"/>
      <c r="J1505" s="25"/>
      <c r="L1505" s="126" t="str">
        <f>IF(F1505="","",INDEX(Rotas!H:H,MATCH(F1505,Rotas!M:M,0),1))</f>
        <v/>
      </c>
    </row>
  </sheetData>
  <sheetProtection algorithmName="SHA-512" hashValue="kYM2eUxILw6UK3guBaclPdd6760d1UCrqdvVYPojibiRBWgNZGw9TGvp6hPvoT7Z1Mw6oJYLqusTHJyvYcQBlA==" saltValue="xaE6lwhIE4ZPkAXCMeA2HA==" spinCount="100000" sheet="1" objects="1" scenarios="1"/>
  <autoFilter ref="C5:J1505" xr:uid="{771C3DF8-310C-4906-A35C-F1CFC8CC5C32}"/>
  <dataValidations count="3">
    <dataValidation type="list" allowBlank="1" showInputMessage="1" showErrorMessage="1" sqref="D6:D1505" xr:uid="{0CFFB006-0191-427A-90B3-2B0F82679493}">
      <formula1>gastos</formula1>
    </dataValidation>
    <dataValidation type="list" allowBlank="1" showInputMessage="1" showErrorMessage="1" sqref="E6:E1505" xr:uid="{A9AABF58-7FB9-43BE-A22F-25F485EF3674}">
      <formula1>Placas</formula1>
    </dataValidation>
    <dataValidation type="list" allowBlank="1" showInputMessage="1" showErrorMessage="1" sqref="F6:F1505" xr:uid="{9181EF2F-35E5-48C0-BEEB-DE3016D907F7}">
      <formula1>rotas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04862-9C4D-4E43-8AD0-EAF684908C15}">
  <sheetPr codeName="Planilha14"/>
  <dimension ref="B1:P1505"/>
  <sheetViews>
    <sheetView workbookViewId="0">
      <pane ySplit="5" topLeftCell="A6" activePane="bottomLeft" state="frozen"/>
      <selection pane="bottomLeft" activeCell="B6" sqref="B6"/>
    </sheetView>
  </sheetViews>
  <sheetFormatPr defaultRowHeight="18" customHeight="1" x14ac:dyDescent="0.25"/>
  <cols>
    <col min="1" max="1" width="2.28515625" style="4" customWidth="1"/>
    <col min="2" max="2" width="4.42578125" style="19" customWidth="1"/>
    <col min="3" max="3" width="14" style="37" customWidth="1"/>
    <col min="4" max="4" width="15.28515625" style="37" customWidth="1"/>
    <col min="5" max="6" width="16.85546875" style="28" customWidth="1"/>
    <col min="7" max="7" width="23.85546875" style="28" customWidth="1"/>
    <col min="8" max="8" width="20.85546875" style="28" customWidth="1"/>
    <col min="9" max="9" width="12.140625" style="72" customWidth="1"/>
    <col min="10" max="10" width="12.140625" style="67" customWidth="1"/>
    <col min="11" max="11" width="35.28515625" style="29" customWidth="1"/>
    <col min="12" max="12" width="18.42578125" style="67" customWidth="1"/>
    <col min="13" max="13" width="29.42578125" style="5" customWidth="1"/>
    <col min="14" max="14" width="17.140625" style="5" customWidth="1"/>
    <col min="15" max="16" width="13.42578125" style="5" customWidth="1"/>
    <col min="17" max="20" width="12.140625" style="4" customWidth="1"/>
    <col min="21" max="16384" width="9.140625" style="4"/>
  </cols>
  <sheetData>
    <row r="1" spans="2:16" s="2" customFormat="1" ht="17.100000000000001" customHeight="1" x14ac:dyDescent="0.25">
      <c r="B1" s="16"/>
      <c r="C1" s="35"/>
      <c r="D1" s="36"/>
      <c r="E1" s="26"/>
      <c r="F1" s="26"/>
      <c r="G1" s="26"/>
      <c r="H1" s="26"/>
      <c r="I1" s="71"/>
      <c r="J1" s="66"/>
      <c r="K1" s="27"/>
      <c r="L1" s="66"/>
      <c r="M1" s="6"/>
      <c r="N1" s="6"/>
      <c r="O1" s="6"/>
      <c r="P1" s="6"/>
    </row>
    <row r="2" spans="2:16" s="2" customFormat="1" ht="17.100000000000001" customHeight="1" x14ac:dyDescent="0.25">
      <c r="B2" s="16"/>
      <c r="C2" s="35"/>
      <c r="D2" s="35"/>
      <c r="E2" s="26"/>
      <c r="F2" s="26"/>
      <c r="G2" s="26"/>
      <c r="H2" s="26"/>
      <c r="I2" s="71"/>
      <c r="J2" s="66"/>
      <c r="K2" s="27"/>
      <c r="L2" s="66"/>
      <c r="M2" s="6"/>
      <c r="N2" s="6"/>
      <c r="O2" s="6"/>
      <c r="P2" s="6"/>
    </row>
    <row r="3" spans="2:16" s="2" customFormat="1" ht="17.100000000000001" customHeight="1" x14ac:dyDescent="0.25">
      <c r="B3" s="16"/>
      <c r="C3" s="35"/>
      <c r="D3" s="35"/>
      <c r="E3" s="26"/>
      <c r="F3" s="26"/>
      <c r="G3" s="26"/>
      <c r="H3" s="26"/>
      <c r="I3" s="71"/>
      <c r="J3" s="66"/>
      <c r="K3" s="27"/>
      <c r="L3" s="66"/>
      <c r="M3" s="6"/>
      <c r="N3" s="6"/>
      <c r="O3" s="6"/>
      <c r="P3" s="6"/>
    </row>
    <row r="4" spans="2:16" ht="24" customHeight="1" x14ac:dyDescent="0.25">
      <c r="D4" s="91" t="s">
        <v>132</v>
      </c>
      <c r="L4" s="91" t="s">
        <v>73</v>
      </c>
      <c r="M4" s="91" t="s">
        <v>73</v>
      </c>
      <c r="N4" s="91" t="s">
        <v>73</v>
      </c>
      <c r="O4" s="91" t="s">
        <v>73</v>
      </c>
    </row>
    <row r="5" spans="2:16" ht="20.100000000000001" customHeight="1" x14ac:dyDescent="0.25">
      <c r="B5" s="22" t="s">
        <v>30</v>
      </c>
      <c r="C5" s="38" t="s">
        <v>71</v>
      </c>
      <c r="D5" s="38" t="s">
        <v>67</v>
      </c>
      <c r="E5" s="34" t="s">
        <v>74</v>
      </c>
      <c r="F5" s="34" t="s">
        <v>75</v>
      </c>
      <c r="G5" s="34" t="s">
        <v>65</v>
      </c>
      <c r="H5" s="34" t="s">
        <v>68</v>
      </c>
      <c r="I5" s="47" t="s">
        <v>29</v>
      </c>
      <c r="J5" s="47" t="s">
        <v>69</v>
      </c>
      <c r="K5" s="34" t="s">
        <v>70</v>
      </c>
      <c r="L5" s="46" t="s">
        <v>82</v>
      </c>
      <c r="M5" s="46" t="s">
        <v>72</v>
      </c>
      <c r="N5" s="46" t="s">
        <v>103</v>
      </c>
      <c r="O5" s="46" t="s">
        <v>104</v>
      </c>
    </row>
    <row r="6" spans="2:16" ht="18" customHeight="1" x14ac:dyDescent="0.25">
      <c r="B6" s="21">
        <v>1</v>
      </c>
      <c r="C6" s="134"/>
      <c r="D6" s="134"/>
      <c r="E6" s="135"/>
      <c r="F6" s="135"/>
      <c r="G6" s="135"/>
      <c r="H6" s="135"/>
      <c r="I6" s="140"/>
      <c r="J6" s="138"/>
      <c r="K6" s="135"/>
      <c r="L6" s="68" t="str">
        <f t="shared" ref="L6" si="0">IF(C6="","",IF(D6="","Não Finalizada","Finalizada"))</f>
        <v/>
      </c>
      <c r="M6" s="30" t="str">
        <f>IF(E6="","","#"&amp;B6&amp;" ("&amp;TEXT(C6,"dd/mmm")&amp;") - "&amp;E6&amp;"/"&amp;F6)</f>
        <v/>
      </c>
      <c r="N6" s="68" t="str">
        <f>IF(D6="","",D6-C6)</f>
        <v/>
      </c>
      <c r="O6" s="68" t="str">
        <f>IF(J6="","",J6-I6)</f>
        <v/>
      </c>
    </row>
    <row r="7" spans="2:16" ht="18" customHeight="1" x14ac:dyDescent="0.25">
      <c r="B7" s="21">
        <v>2</v>
      </c>
      <c r="C7" s="134"/>
      <c r="D7" s="134"/>
      <c r="E7" s="135"/>
      <c r="F7" s="135"/>
      <c r="G7" s="135"/>
      <c r="H7" s="135"/>
      <c r="I7" s="140"/>
      <c r="J7" s="138"/>
      <c r="K7" s="135"/>
      <c r="L7" s="68" t="str">
        <f>IF(C7="","",IF(D7="","Não Finalizada","Finalizada"))</f>
        <v/>
      </c>
      <c r="M7" s="30" t="str">
        <f>IF(E7="","","#"&amp;B7&amp;" ("&amp;TEXT(C7,"dd/mmm")&amp;") - "&amp;E7&amp;"/"&amp;F7)</f>
        <v/>
      </c>
      <c r="N7" s="68" t="str">
        <f t="shared" ref="N7:N12" si="1">IF(D7="","",D7-C7)</f>
        <v/>
      </c>
      <c r="O7" s="68" t="str">
        <f t="shared" ref="O7:O12" si="2">IF(J7="","",J7-I7)</f>
        <v/>
      </c>
    </row>
    <row r="8" spans="2:16" ht="18" customHeight="1" x14ac:dyDescent="0.25">
      <c r="B8" s="21">
        <v>3</v>
      </c>
      <c r="C8" s="134"/>
      <c r="D8" s="134"/>
      <c r="E8" s="135"/>
      <c r="F8" s="135"/>
      <c r="G8" s="135"/>
      <c r="H8" s="135"/>
      <c r="I8" s="140"/>
      <c r="J8" s="138"/>
      <c r="K8" s="135"/>
      <c r="L8" s="68" t="str">
        <f t="shared" ref="L8:L12" si="3">IF(C8="","",IF(D8="","Não Finalizada","Finalizada"))</f>
        <v/>
      </c>
      <c r="M8" s="30" t="str">
        <f>IF(E8="","","#"&amp;B8&amp;" ("&amp;TEXT(C8,"dd/mmm")&amp;") - "&amp;E8&amp;"/"&amp;F8)</f>
        <v/>
      </c>
      <c r="N8" s="68" t="str">
        <f t="shared" si="1"/>
        <v/>
      </c>
      <c r="O8" s="68" t="str">
        <f t="shared" si="2"/>
        <v/>
      </c>
      <c r="P8" s="7"/>
    </row>
    <row r="9" spans="2:16" ht="18" customHeight="1" x14ac:dyDescent="0.25">
      <c r="B9" s="21">
        <v>4</v>
      </c>
      <c r="C9" s="134"/>
      <c r="D9" s="134"/>
      <c r="E9" s="135"/>
      <c r="F9" s="135"/>
      <c r="G9" s="135"/>
      <c r="H9" s="135"/>
      <c r="I9" s="140"/>
      <c r="J9" s="138"/>
      <c r="K9" s="135"/>
      <c r="L9" s="68" t="str">
        <f t="shared" si="3"/>
        <v/>
      </c>
      <c r="M9" s="30" t="str">
        <f>IF(E9="","","#"&amp;B9&amp;" ("&amp;TEXT(C9,"dd/mmm")&amp;") - "&amp;E9&amp;"/"&amp;F9)</f>
        <v/>
      </c>
      <c r="N9" s="68" t="str">
        <f t="shared" si="1"/>
        <v/>
      </c>
      <c r="O9" s="68" t="str">
        <f t="shared" si="2"/>
        <v/>
      </c>
    </row>
    <row r="10" spans="2:16" ht="18" customHeight="1" x14ac:dyDescent="0.25">
      <c r="B10" s="21">
        <v>5</v>
      </c>
      <c r="C10" s="134"/>
      <c r="D10" s="134"/>
      <c r="E10" s="135"/>
      <c r="F10" s="135"/>
      <c r="G10" s="135"/>
      <c r="H10" s="135"/>
      <c r="I10" s="140"/>
      <c r="J10" s="138"/>
      <c r="K10" s="135"/>
      <c r="L10" s="68" t="str">
        <f t="shared" si="3"/>
        <v/>
      </c>
      <c r="M10" s="30" t="str">
        <f t="shared" ref="M10:M12" si="4">IF(E10="","","#"&amp;B10&amp;" ("&amp;TEXT(C10,"dd/mmm")&amp;") - "&amp;E10&amp;"/"&amp;F10)</f>
        <v/>
      </c>
      <c r="N10" s="68" t="str">
        <f t="shared" si="1"/>
        <v/>
      </c>
      <c r="O10" s="68" t="str">
        <f t="shared" si="2"/>
        <v/>
      </c>
    </row>
    <row r="11" spans="2:16" ht="18" customHeight="1" x14ac:dyDescent="0.25">
      <c r="B11" s="21">
        <v>6</v>
      </c>
      <c r="C11" s="39"/>
      <c r="D11" s="39"/>
      <c r="E11" s="30"/>
      <c r="F11" s="30"/>
      <c r="G11" s="30"/>
      <c r="H11" s="30"/>
      <c r="I11" s="73"/>
      <c r="J11" s="68"/>
      <c r="K11" s="30"/>
      <c r="L11" s="68" t="str">
        <f t="shared" si="3"/>
        <v/>
      </c>
      <c r="M11" s="30" t="str">
        <f t="shared" si="4"/>
        <v/>
      </c>
      <c r="N11" s="68" t="str">
        <f t="shared" si="1"/>
        <v/>
      </c>
      <c r="O11" s="68" t="str">
        <f t="shared" si="2"/>
        <v/>
      </c>
    </row>
    <row r="12" spans="2:16" ht="18" customHeight="1" x14ac:dyDescent="0.25">
      <c r="B12" s="21">
        <v>7</v>
      </c>
      <c r="C12" s="39"/>
      <c r="D12" s="39"/>
      <c r="E12" s="30"/>
      <c r="F12" s="30"/>
      <c r="G12" s="30"/>
      <c r="H12" s="30"/>
      <c r="I12" s="73"/>
      <c r="J12" s="68"/>
      <c r="K12" s="30"/>
      <c r="L12" s="68" t="str">
        <f t="shared" si="3"/>
        <v/>
      </c>
      <c r="M12" s="30" t="str">
        <f t="shared" si="4"/>
        <v/>
      </c>
      <c r="N12" s="68" t="str">
        <f t="shared" si="1"/>
        <v/>
      </c>
      <c r="O12" s="68" t="str">
        <f t="shared" si="2"/>
        <v/>
      </c>
    </row>
    <row r="13" spans="2:16" ht="18" customHeight="1" x14ac:dyDescent="0.25">
      <c r="B13" s="21">
        <v>8</v>
      </c>
      <c r="C13" s="39"/>
      <c r="D13" s="39"/>
      <c r="E13" s="30"/>
      <c r="F13" s="30"/>
      <c r="G13" s="30"/>
      <c r="H13" s="30"/>
      <c r="I13" s="73"/>
      <c r="J13" s="68"/>
      <c r="K13" s="30"/>
      <c r="L13" s="68" t="str">
        <f t="shared" ref="L13:L76" si="5">IF(C13="","",IF(D13="","Não Finalizada","Finalizada"))</f>
        <v/>
      </c>
      <c r="M13" s="30" t="str">
        <f t="shared" ref="M13:M76" si="6">IF(E13="","","#"&amp;B13&amp;" ("&amp;TEXT(C13,"dd/mmm")&amp;") - "&amp;E13&amp;"/"&amp;F13)</f>
        <v/>
      </c>
      <c r="N13" s="68" t="str">
        <f t="shared" ref="N13:N76" si="7">IF(D13="","",D13-C13)</f>
        <v/>
      </c>
      <c r="O13" s="68" t="str">
        <f t="shared" ref="O13:O76" si="8">IF(J13="","",J13-I13)</f>
        <v/>
      </c>
    </row>
    <row r="14" spans="2:16" ht="18" customHeight="1" x14ac:dyDescent="0.25">
      <c r="B14" s="21">
        <v>9</v>
      </c>
      <c r="C14" s="39"/>
      <c r="D14" s="39"/>
      <c r="E14" s="30"/>
      <c r="F14" s="30"/>
      <c r="G14" s="30"/>
      <c r="H14" s="30"/>
      <c r="I14" s="73"/>
      <c r="J14" s="68"/>
      <c r="K14" s="30"/>
      <c r="L14" s="68" t="str">
        <f t="shared" si="5"/>
        <v/>
      </c>
      <c r="M14" s="30" t="str">
        <f t="shared" si="6"/>
        <v/>
      </c>
      <c r="N14" s="68" t="str">
        <f t="shared" si="7"/>
        <v/>
      </c>
      <c r="O14" s="68" t="str">
        <f t="shared" si="8"/>
        <v/>
      </c>
    </row>
    <row r="15" spans="2:16" ht="18" customHeight="1" x14ac:dyDescent="0.25">
      <c r="B15" s="21">
        <v>10</v>
      </c>
      <c r="C15" s="39"/>
      <c r="D15" s="39"/>
      <c r="E15" s="30"/>
      <c r="F15" s="30"/>
      <c r="G15" s="30"/>
      <c r="H15" s="30"/>
      <c r="I15" s="73"/>
      <c r="J15" s="68"/>
      <c r="K15" s="30"/>
      <c r="L15" s="68" t="str">
        <f t="shared" si="5"/>
        <v/>
      </c>
      <c r="M15" s="30" t="str">
        <f t="shared" si="6"/>
        <v/>
      </c>
      <c r="N15" s="68" t="str">
        <f t="shared" si="7"/>
        <v/>
      </c>
      <c r="O15" s="68" t="str">
        <f t="shared" si="8"/>
        <v/>
      </c>
    </row>
    <row r="16" spans="2:16" ht="18" customHeight="1" x14ac:dyDescent="0.25">
      <c r="B16" s="21">
        <v>11</v>
      </c>
      <c r="C16" s="39"/>
      <c r="D16" s="39"/>
      <c r="E16" s="30"/>
      <c r="F16" s="30"/>
      <c r="G16" s="30"/>
      <c r="H16" s="30"/>
      <c r="I16" s="73"/>
      <c r="J16" s="68"/>
      <c r="K16" s="30"/>
      <c r="L16" s="68" t="str">
        <f t="shared" si="5"/>
        <v/>
      </c>
      <c r="M16" s="30" t="str">
        <f t="shared" si="6"/>
        <v/>
      </c>
      <c r="N16" s="68" t="str">
        <f t="shared" si="7"/>
        <v/>
      </c>
      <c r="O16" s="68" t="str">
        <f t="shared" si="8"/>
        <v/>
      </c>
    </row>
    <row r="17" spans="2:16" ht="18" customHeight="1" x14ac:dyDescent="0.25">
      <c r="B17" s="21">
        <v>12</v>
      </c>
      <c r="C17" s="39"/>
      <c r="D17" s="39"/>
      <c r="E17" s="30"/>
      <c r="F17" s="30"/>
      <c r="G17" s="30"/>
      <c r="H17" s="30"/>
      <c r="I17" s="73"/>
      <c r="J17" s="68"/>
      <c r="K17" s="30"/>
      <c r="L17" s="68" t="str">
        <f t="shared" si="5"/>
        <v/>
      </c>
      <c r="M17" s="30" t="str">
        <f t="shared" si="6"/>
        <v/>
      </c>
      <c r="N17" s="68" t="str">
        <f t="shared" si="7"/>
        <v/>
      </c>
      <c r="O17" s="68" t="str">
        <f t="shared" si="8"/>
        <v/>
      </c>
    </row>
    <row r="18" spans="2:16" ht="18" customHeight="1" x14ac:dyDescent="0.25">
      <c r="B18" s="21">
        <v>13</v>
      </c>
      <c r="C18" s="39"/>
      <c r="D18" s="39"/>
      <c r="E18" s="30"/>
      <c r="F18" s="30"/>
      <c r="G18" s="30"/>
      <c r="H18" s="30"/>
      <c r="I18" s="73"/>
      <c r="J18" s="68"/>
      <c r="K18" s="30"/>
      <c r="L18" s="68" t="str">
        <f t="shared" si="5"/>
        <v/>
      </c>
      <c r="M18" s="30" t="str">
        <f t="shared" si="6"/>
        <v/>
      </c>
      <c r="N18" s="68" t="str">
        <f t="shared" si="7"/>
        <v/>
      </c>
      <c r="O18" s="68" t="str">
        <f t="shared" si="8"/>
        <v/>
      </c>
    </row>
    <row r="19" spans="2:16" ht="18" customHeight="1" x14ac:dyDescent="0.25">
      <c r="B19" s="21">
        <v>14</v>
      </c>
      <c r="C19" s="39"/>
      <c r="D19" s="39"/>
      <c r="E19" s="30"/>
      <c r="F19" s="30"/>
      <c r="G19" s="30"/>
      <c r="H19" s="30"/>
      <c r="I19" s="73"/>
      <c r="J19" s="68"/>
      <c r="K19" s="30"/>
      <c r="L19" s="68" t="str">
        <f t="shared" si="5"/>
        <v/>
      </c>
      <c r="M19" s="30" t="str">
        <f t="shared" si="6"/>
        <v/>
      </c>
      <c r="N19" s="68" t="str">
        <f t="shared" si="7"/>
        <v/>
      </c>
      <c r="O19" s="68" t="str">
        <f t="shared" si="8"/>
        <v/>
      </c>
      <c r="P19" s="8"/>
    </row>
    <row r="20" spans="2:16" ht="18" customHeight="1" x14ac:dyDescent="0.25">
      <c r="B20" s="21">
        <v>15</v>
      </c>
      <c r="C20" s="39"/>
      <c r="D20" s="39"/>
      <c r="E20" s="30"/>
      <c r="F20" s="30"/>
      <c r="G20" s="30"/>
      <c r="H20" s="30"/>
      <c r="I20" s="73"/>
      <c r="J20" s="68"/>
      <c r="K20" s="30"/>
      <c r="L20" s="68" t="str">
        <f t="shared" si="5"/>
        <v/>
      </c>
      <c r="M20" s="30" t="str">
        <f t="shared" si="6"/>
        <v/>
      </c>
      <c r="N20" s="68" t="str">
        <f t="shared" si="7"/>
        <v/>
      </c>
      <c r="O20" s="68" t="str">
        <f t="shared" si="8"/>
        <v/>
      </c>
      <c r="P20" s="9"/>
    </row>
    <row r="21" spans="2:16" ht="18" customHeight="1" x14ac:dyDescent="0.25">
      <c r="B21" s="21">
        <v>16</v>
      </c>
      <c r="C21" s="39"/>
      <c r="D21" s="39"/>
      <c r="E21" s="30"/>
      <c r="F21" s="30"/>
      <c r="G21" s="30"/>
      <c r="H21" s="30"/>
      <c r="I21" s="73"/>
      <c r="J21" s="68"/>
      <c r="K21" s="30"/>
      <c r="L21" s="68" t="str">
        <f t="shared" si="5"/>
        <v/>
      </c>
      <c r="M21" s="30" t="str">
        <f t="shared" si="6"/>
        <v/>
      </c>
      <c r="N21" s="68" t="str">
        <f t="shared" si="7"/>
        <v/>
      </c>
      <c r="O21" s="68" t="str">
        <f t="shared" si="8"/>
        <v/>
      </c>
    </row>
    <row r="22" spans="2:16" ht="18" customHeight="1" x14ac:dyDescent="0.25">
      <c r="B22" s="21">
        <v>17</v>
      </c>
      <c r="C22" s="39"/>
      <c r="D22" s="39"/>
      <c r="E22" s="30"/>
      <c r="F22" s="30"/>
      <c r="G22" s="30"/>
      <c r="H22" s="30"/>
      <c r="I22" s="73"/>
      <c r="J22" s="68"/>
      <c r="K22" s="30"/>
      <c r="L22" s="68" t="str">
        <f t="shared" si="5"/>
        <v/>
      </c>
      <c r="M22" s="30" t="str">
        <f t="shared" si="6"/>
        <v/>
      </c>
      <c r="N22" s="68" t="str">
        <f t="shared" si="7"/>
        <v/>
      </c>
      <c r="O22" s="68" t="str">
        <f t="shared" si="8"/>
        <v/>
      </c>
    </row>
    <row r="23" spans="2:16" ht="18" customHeight="1" x14ac:dyDescent="0.25">
      <c r="B23" s="21">
        <v>18</v>
      </c>
      <c r="C23" s="39"/>
      <c r="D23" s="39"/>
      <c r="E23" s="30"/>
      <c r="F23" s="30"/>
      <c r="G23" s="30"/>
      <c r="H23" s="30"/>
      <c r="I23" s="73"/>
      <c r="J23" s="68"/>
      <c r="K23" s="30"/>
      <c r="L23" s="68" t="str">
        <f t="shared" si="5"/>
        <v/>
      </c>
      <c r="M23" s="30" t="str">
        <f t="shared" si="6"/>
        <v/>
      </c>
      <c r="N23" s="68" t="str">
        <f t="shared" si="7"/>
        <v/>
      </c>
      <c r="O23" s="68" t="str">
        <f t="shared" si="8"/>
        <v/>
      </c>
    </row>
    <row r="24" spans="2:16" ht="18" customHeight="1" x14ac:dyDescent="0.25">
      <c r="B24" s="21">
        <v>19</v>
      </c>
      <c r="C24" s="39"/>
      <c r="D24" s="39"/>
      <c r="E24" s="30"/>
      <c r="F24" s="30"/>
      <c r="G24" s="30"/>
      <c r="H24" s="30"/>
      <c r="I24" s="73"/>
      <c r="J24" s="68"/>
      <c r="K24" s="30"/>
      <c r="L24" s="68" t="str">
        <f t="shared" si="5"/>
        <v/>
      </c>
      <c r="M24" s="30" t="str">
        <f t="shared" si="6"/>
        <v/>
      </c>
      <c r="N24" s="68" t="str">
        <f t="shared" si="7"/>
        <v/>
      </c>
      <c r="O24" s="68" t="str">
        <f t="shared" si="8"/>
        <v/>
      </c>
    </row>
    <row r="25" spans="2:16" ht="18" customHeight="1" x14ac:dyDescent="0.25">
      <c r="B25" s="21">
        <v>20</v>
      </c>
      <c r="C25" s="39"/>
      <c r="D25" s="39"/>
      <c r="E25" s="30"/>
      <c r="F25" s="30"/>
      <c r="G25" s="30"/>
      <c r="H25" s="30"/>
      <c r="I25" s="73"/>
      <c r="J25" s="68"/>
      <c r="K25" s="30"/>
      <c r="L25" s="68" t="str">
        <f t="shared" si="5"/>
        <v/>
      </c>
      <c r="M25" s="30" t="str">
        <f t="shared" si="6"/>
        <v/>
      </c>
      <c r="N25" s="68" t="str">
        <f t="shared" si="7"/>
        <v/>
      </c>
      <c r="O25" s="68" t="str">
        <f t="shared" si="8"/>
        <v/>
      </c>
    </row>
    <row r="26" spans="2:16" ht="18" customHeight="1" x14ac:dyDescent="0.25">
      <c r="B26" s="21">
        <v>21</v>
      </c>
      <c r="C26" s="39"/>
      <c r="D26" s="39"/>
      <c r="E26" s="30"/>
      <c r="F26" s="30"/>
      <c r="G26" s="30"/>
      <c r="H26" s="30"/>
      <c r="I26" s="73"/>
      <c r="J26" s="68"/>
      <c r="K26" s="30"/>
      <c r="L26" s="68" t="str">
        <f t="shared" si="5"/>
        <v/>
      </c>
      <c r="M26" s="30" t="str">
        <f t="shared" si="6"/>
        <v/>
      </c>
      <c r="N26" s="68" t="str">
        <f t="shared" si="7"/>
        <v/>
      </c>
      <c r="O26" s="68" t="str">
        <f t="shared" si="8"/>
        <v/>
      </c>
    </row>
    <row r="27" spans="2:16" ht="18" customHeight="1" x14ac:dyDescent="0.25">
      <c r="B27" s="21">
        <v>22</v>
      </c>
      <c r="C27" s="39"/>
      <c r="D27" s="39"/>
      <c r="E27" s="30"/>
      <c r="F27" s="30"/>
      <c r="G27" s="30"/>
      <c r="H27" s="30"/>
      <c r="I27" s="73"/>
      <c r="J27" s="68"/>
      <c r="K27" s="30"/>
      <c r="L27" s="68" t="str">
        <f t="shared" si="5"/>
        <v/>
      </c>
      <c r="M27" s="30" t="str">
        <f t="shared" si="6"/>
        <v/>
      </c>
      <c r="N27" s="68" t="str">
        <f t="shared" si="7"/>
        <v/>
      </c>
      <c r="O27" s="68" t="str">
        <f t="shared" si="8"/>
        <v/>
      </c>
    </row>
    <row r="28" spans="2:16" ht="18" customHeight="1" x14ac:dyDescent="0.25">
      <c r="B28" s="21">
        <v>23</v>
      </c>
      <c r="C28" s="39"/>
      <c r="D28" s="39"/>
      <c r="E28" s="30"/>
      <c r="F28" s="30"/>
      <c r="G28" s="30"/>
      <c r="H28" s="30"/>
      <c r="I28" s="73"/>
      <c r="J28" s="68"/>
      <c r="K28" s="30"/>
      <c r="L28" s="68" t="str">
        <f t="shared" si="5"/>
        <v/>
      </c>
      <c r="M28" s="30" t="str">
        <f t="shared" si="6"/>
        <v/>
      </c>
      <c r="N28" s="68" t="str">
        <f t="shared" si="7"/>
        <v/>
      </c>
      <c r="O28" s="68" t="str">
        <f t="shared" si="8"/>
        <v/>
      </c>
    </row>
    <row r="29" spans="2:16" ht="18" customHeight="1" x14ac:dyDescent="0.25">
      <c r="B29" s="21">
        <v>24</v>
      </c>
      <c r="C29" s="39"/>
      <c r="D29" s="39"/>
      <c r="E29" s="30"/>
      <c r="F29" s="30"/>
      <c r="G29" s="30"/>
      <c r="H29" s="30"/>
      <c r="I29" s="73"/>
      <c r="J29" s="68"/>
      <c r="K29" s="30"/>
      <c r="L29" s="68" t="str">
        <f t="shared" si="5"/>
        <v/>
      </c>
      <c r="M29" s="30" t="str">
        <f t="shared" si="6"/>
        <v/>
      </c>
      <c r="N29" s="68" t="str">
        <f t="shared" si="7"/>
        <v/>
      </c>
      <c r="O29" s="68" t="str">
        <f t="shared" si="8"/>
        <v/>
      </c>
    </row>
    <row r="30" spans="2:16" ht="18" customHeight="1" x14ac:dyDescent="0.25">
      <c r="B30" s="21">
        <v>25</v>
      </c>
      <c r="C30" s="39"/>
      <c r="D30" s="39"/>
      <c r="E30" s="30"/>
      <c r="F30" s="30"/>
      <c r="G30" s="30"/>
      <c r="H30" s="30"/>
      <c r="I30" s="73"/>
      <c r="J30" s="68"/>
      <c r="K30" s="30"/>
      <c r="L30" s="68" t="str">
        <f t="shared" si="5"/>
        <v/>
      </c>
      <c r="M30" s="30" t="str">
        <f t="shared" si="6"/>
        <v/>
      </c>
      <c r="N30" s="68" t="str">
        <f t="shared" si="7"/>
        <v/>
      </c>
      <c r="O30" s="68" t="str">
        <f t="shared" si="8"/>
        <v/>
      </c>
    </row>
    <row r="31" spans="2:16" ht="18" customHeight="1" x14ac:dyDescent="0.25">
      <c r="B31" s="21">
        <v>26</v>
      </c>
      <c r="C31" s="39"/>
      <c r="D31" s="39"/>
      <c r="E31" s="30"/>
      <c r="F31" s="30"/>
      <c r="G31" s="30"/>
      <c r="H31" s="30"/>
      <c r="I31" s="73"/>
      <c r="J31" s="68"/>
      <c r="K31" s="30"/>
      <c r="L31" s="68" t="str">
        <f t="shared" si="5"/>
        <v/>
      </c>
      <c r="M31" s="30" t="str">
        <f t="shared" si="6"/>
        <v/>
      </c>
      <c r="N31" s="68" t="str">
        <f t="shared" si="7"/>
        <v/>
      </c>
      <c r="O31" s="68" t="str">
        <f t="shared" si="8"/>
        <v/>
      </c>
    </row>
    <row r="32" spans="2:16" ht="18" customHeight="1" x14ac:dyDescent="0.25">
      <c r="B32" s="21">
        <v>27</v>
      </c>
      <c r="C32" s="39"/>
      <c r="D32" s="39"/>
      <c r="E32" s="30"/>
      <c r="F32" s="30"/>
      <c r="G32" s="30"/>
      <c r="H32" s="30"/>
      <c r="I32" s="73"/>
      <c r="J32" s="68"/>
      <c r="K32" s="30"/>
      <c r="L32" s="68" t="str">
        <f t="shared" si="5"/>
        <v/>
      </c>
      <c r="M32" s="30" t="str">
        <f t="shared" si="6"/>
        <v/>
      </c>
      <c r="N32" s="68" t="str">
        <f t="shared" si="7"/>
        <v/>
      </c>
      <c r="O32" s="68" t="str">
        <f t="shared" si="8"/>
        <v/>
      </c>
    </row>
    <row r="33" spans="2:15" ht="18" customHeight="1" x14ac:dyDescent="0.25">
      <c r="B33" s="21">
        <v>28</v>
      </c>
      <c r="C33" s="39"/>
      <c r="D33" s="39"/>
      <c r="E33" s="30"/>
      <c r="F33" s="30"/>
      <c r="G33" s="30"/>
      <c r="H33" s="30"/>
      <c r="I33" s="73"/>
      <c r="J33" s="68"/>
      <c r="K33" s="30"/>
      <c r="L33" s="68" t="str">
        <f t="shared" si="5"/>
        <v/>
      </c>
      <c r="M33" s="30" t="str">
        <f t="shared" si="6"/>
        <v/>
      </c>
      <c r="N33" s="68" t="str">
        <f t="shared" si="7"/>
        <v/>
      </c>
      <c r="O33" s="68" t="str">
        <f t="shared" si="8"/>
        <v/>
      </c>
    </row>
    <row r="34" spans="2:15" ht="18" customHeight="1" x14ac:dyDescent="0.25">
      <c r="B34" s="21">
        <v>29</v>
      </c>
      <c r="C34" s="39"/>
      <c r="D34" s="39"/>
      <c r="E34" s="30"/>
      <c r="F34" s="30"/>
      <c r="G34" s="30"/>
      <c r="H34" s="30"/>
      <c r="I34" s="73"/>
      <c r="J34" s="68"/>
      <c r="K34" s="30"/>
      <c r="L34" s="68" t="str">
        <f t="shared" si="5"/>
        <v/>
      </c>
      <c r="M34" s="30" t="str">
        <f t="shared" si="6"/>
        <v/>
      </c>
      <c r="N34" s="68" t="str">
        <f t="shared" si="7"/>
        <v/>
      </c>
      <c r="O34" s="68" t="str">
        <f t="shared" si="8"/>
        <v/>
      </c>
    </row>
    <row r="35" spans="2:15" ht="18" customHeight="1" x14ac:dyDescent="0.25">
      <c r="B35" s="21">
        <v>30</v>
      </c>
      <c r="C35" s="39"/>
      <c r="D35" s="39"/>
      <c r="E35" s="30"/>
      <c r="F35" s="30"/>
      <c r="G35" s="30"/>
      <c r="H35" s="30"/>
      <c r="I35" s="73"/>
      <c r="J35" s="68"/>
      <c r="K35" s="30"/>
      <c r="L35" s="68" t="str">
        <f t="shared" si="5"/>
        <v/>
      </c>
      <c r="M35" s="30" t="str">
        <f t="shared" si="6"/>
        <v/>
      </c>
      <c r="N35" s="68" t="str">
        <f t="shared" si="7"/>
        <v/>
      </c>
      <c r="O35" s="68" t="str">
        <f t="shared" si="8"/>
        <v/>
      </c>
    </row>
    <row r="36" spans="2:15" ht="18" customHeight="1" x14ac:dyDescent="0.25">
      <c r="B36" s="21">
        <v>31</v>
      </c>
      <c r="C36" s="39"/>
      <c r="D36" s="39"/>
      <c r="E36" s="30"/>
      <c r="F36" s="30"/>
      <c r="G36" s="30"/>
      <c r="H36" s="30"/>
      <c r="I36" s="73"/>
      <c r="J36" s="68"/>
      <c r="K36" s="30"/>
      <c r="L36" s="68" t="str">
        <f t="shared" si="5"/>
        <v/>
      </c>
      <c r="M36" s="30" t="str">
        <f t="shared" si="6"/>
        <v/>
      </c>
      <c r="N36" s="68" t="str">
        <f t="shared" si="7"/>
        <v/>
      </c>
      <c r="O36" s="68" t="str">
        <f t="shared" si="8"/>
        <v/>
      </c>
    </row>
    <row r="37" spans="2:15" ht="18" customHeight="1" x14ac:dyDescent="0.25">
      <c r="B37" s="21">
        <v>32</v>
      </c>
      <c r="C37" s="39"/>
      <c r="D37" s="39"/>
      <c r="E37" s="30"/>
      <c r="F37" s="30"/>
      <c r="G37" s="30"/>
      <c r="H37" s="30"/>
      <c r="I37" s="73"/>
      <c r="J37" s="68"/>
      <c r="K37" s="30"/>
      <c r="L37" s="68" t="str">
        <f t="shared" si="5"/>
        <v/>
      </c>
      <c r="M37" s="30" t="str">
        <f t="shared" si="6"/>
        <v/>
      </c>
      <c r="N37" s="68" t="str">
        <f t="shared" si="7"/>
        <v/>
      </c>
      <c r="O37" s="68" t="str">
        <f t="shared" si="8"/>
        <v/>
      </c>
    </row>
    <row r="38" spans="2:15" ht="18" customHeight="1" x14ac:dyDescent="0.25">
      <c r="B38" s="21">
        <v>33</v>
      </c>
      <c r="C38" s="39"/>
      <c r="D38" s="39"/>
      <c r="E38" s="30"/>
      <c r="F38" s="30"/>
      <c r="G38" s="30"/>
      <c r="H38" s="30"/>
      <c r="I38" s="73"/>
      <c r="J38" s="68"/>
      <c r="K38" s="30"/>
      <c r="L38" s="68" t="str">
        <f t="shared" si="5"/>
        <v/>
      </c>
      <c r="M38" s="30" t="str">
        <f t="shared" si="6"/>
        <v/>
      </c>
      <c r="N38" s="68" t="str">
        <f t="shared" si="7"/>
        <v/>
      </c>
      <c r="O38" s="68" t="str">
        <f t="shared" si="8"/>
        <v/>
      </c>
    </row>
    <row r="39" spans="2:15" ht="18" customHeight="1" x14ac:dyDescent="0.25">
      <c r="B39" s="21">
        <v>34</v>
      </c>
      <c r="C39" s="39"/>
      <c r="D39" s="39"/>
      <c r="E39" s="30"/>
      <c r="F39" s="30"/>
      <c r="G39" s="30"/>
      <c r="H39" s="30"/>
      <c r="I39" s="73"/>
      <c r="J39" s="68"/>
      <c r="K39" s="30"/>
      <c r="L39" s="68" t="str">
        <f t="shared" si="5"/>
        <v/>
      </c>
      <c r="M39" s="30" t="str">
        <f t="shared" si="6"/>
        <v/>
      </c>
      <c r="N39" s="68" t="str">
        <f t="shared" si="7"/>
        <v/>
      </c>
      <c r="O39" s="68" t="str">
        <f t="shared" si="8"/>
        <v/>
      </c>
    </row>
    <row r="40" spans="2:15" ht="18" customHeight="1" x14ac:dyDescent="0.25">
      <c r="B40" s="21">
        <v>35</v>
      </c>
      <c r="C40" s="39"/>
      <c r="D40" s="39"/>
      <c r="E40" s="30"/>
      <c r="F40" s="30"/>
      <c r="G40" s="30"/>
      <c r="H40" s="30"/>
      <c r="I40" s="73"/>
      <c r="J40" s="68"/>
      <c r="K40" s="30"/>
      <c r="L40" s="68" t="str">
        <f t="shared" si="5"/>
        <v/>
      </c>
      <c r="M40" s="30" t="str">
        <f t="shared" si="6"/>
        <v/>
      </c>
      <c r="N40" s="68" t="str">
        <f t="shared" si="7"/>
        <v/>
      </c>
      <c r="O40" s="68" t="str">
        <f t="shared" si="8"/>
        <v/>
      </c>
    </row>
    <row r="41" spans="2:15" ht="18" customHeight="1" x14ac:dyDescent="0.25">
      <c r="B41" s="21">
        <v>36</v>
      </c>
      <c r="C41" s="39"/>
      <c r="D41" s="39"/>
      <c r="E41" s="30"/>
      <c r="F41" s="30"/>
      <c r="G41" s="30"/>
      <c r="H41" s="30"/>
      <c r="I41" s="73"/>
      <c r="J41" s="68"/>
      <c r="K41" s="30"/>
      <c r="L41" s="68" t="str">
        <f t="shared" si="5"/>
        <v/>
      </c>
      <c r="M41" s="30" t="str">
        <f t="shared" si="6"/>
        <v/>
      </c>
      <c r="N41" s="68" t="str">
        <f t="shared" si="7"/>
        <v/>
      </c>
      <c r="O41" s="68" t="str">
        <f t="shared" si="8"/>
        <v/>
      </c>
    </row>
    <row r="42" spans="2:15" ht="18" customHeight="1" x14ac:dyDescent="0.25">
      <c r="B42" s="21">
        <v>37</v>
      </c>
      <c r="C42" s="39"/>
      <c r="D42" s="39"/>
      <c r="E42" s="30"/>
      <c r="F42" s="30"/>
      <c r="G42" s="30"/>
      <c r="H42" s="30"/>
      <c r="I42" s="73"/>
      <c r="J42" s="68"/>
      <c r="K42" s="30"/>
      <c r="L42" s="68" t="str">
        <f t="shared" si="5"/>
        <v/>
      </c>
      <c r="M42" s="30" t="str">
        <f t="shared" si="6"/>
        <v/>
      </c>
      <c r="N42" s="68" t="str">
        <f t="shared" si="7"/>
        <v/>
      </c>
      <c r="O42" s="68" t="str">
        <f t="shared" si="8"/>
        <v/>
      </c>
    </row>
    <row r="43" spans="2:15" ht="18" customHeight="1" x14ac:dyDescent="0.25">
      <c r="B43" s="21">
        <v>38</v>
      </c>
      <c r="C43" s="39"/>
      <c r="D43" s="39"/>
      <c r="E43" s="30"/>
      <c r="F43" s="30"/>
      <c r="G43" s="30"/>
      <c r="H43" s="30"/>
      <c r="I43" s="73"/>
      <c r="J43" s="68"/>
      <c r="K43" s="30"/>
      <c r="L43" s="68" t="str">
        <f t="shared" si="5"/>
        <v/>
      </c>
      <c r="M43" s="30" t="str">
        <f t="shared" si="6"/>
        <v/>
      </c>
      <c r="N43" s="68" t="str">
        <f t="shared" si="7"/>
        <v/>
      </c>
      <c r="O43" s="68" t="str">
        <f t="shared" si="8"/>
        <v/>
      </c>
    </row>
    <row r="44" spans="2:15" ht="18" customHeight="1" x14ac:dyDescent="0.25">
      <c r="B44" s="21">
        <v>39</v>
      </c>
      <c r="C44" s="39"/>
      <c r="D44" s="39"/>
      <c r="E44" s="30"/>
      <c r="F44" s="30"/>
      <c r="G44" s="30"/>
      <c r="H44" s="30"/>
      <c r="I44" s="73"/>
      <c r="J44" s="68"/>
      <c r="K44" s="30"/>
      <c r="L44" s="68" t="str">
        <f t="shared" si="5"/>
        <v/>
      </c>
      <c r="M44" s="30" t="str">
        <f t="shared" si="6"/>
        <v/>
      </c>
      <c r="N44" s="68" t="str">
        <f t="shared" si="7"/>
        <v/>
      </c>
      <c r="O44" s="68" t="str">
        <f t="shared" si="8"/>
        <v/>
      </c>
    </row>
    <row r="45" spans="2:15" ht="18" customHeight="1" x14ac:dyDescent="0.25">
      <c r="B45" s="21">
        <v>40</v>
      </c>
      <c r="C45" s="39"/>
      <c r="D45" s="39"/>
      <c r="E45" s="30"/>
      <c r="F45" s="30"/>
      <c r="G45" s="30"/>
      <c r="H45" s="30"/>
      <c r="I45" s="73"/>
      <c r="J45" s="68"/>
      <c r="K45" s="30"/>
      <c r="L45" s="68" t="str">
        <f t="shared" si="5"/>
        <v/>
      </c>
      <c r="M45" s="30" t="str">
        <f t="shared" si="6"/>
        <v/>
      </c>
      <c r="N45" s="68" t="str">
        <f t="shared" si="7"/>
        <v/>
      </c>
      <c r="O45" s="68" t="str">
        <f t="shared" si="8"/>
        <v/>
      </c>
    </row>
    <row r="46" spans="2:15" ht="18" customHeight="1" x14ac:dyDescent="0.25">
      <c r="B46" s="21">
        <v>41</v>
      </c>
      <c r="C46" s="39"/>
      <c r="D46" s="39"/>
      <c r="E46" s="30"/>
      <c r="F46" s="30"/>
      <c r="G46" s="30"/>
      <c r="H46" s="30"/>
      <c r="I46" s="73"/>
      <c r="J46" s="68"/>
      <c r="K46" s="30"/>
      <c r="L46" s="68" t="str">
        <f t="shared" si="5"/>
        <v/>
      </c>
      <c r="M46" s="30" t="str">
        <f t="shared" si="6"/>
        <v/>
      </c>
      <c r="N46" s="68" t="str">
        <f t="shared" si="7"/>
        <v/>
      </c>
      <c r="O46" s="68" t="str">
        <f t="shared" si="8"/>
        <v/>
      </c>
    </row>
    <row r="47" spans="2:15" ht="18" customHeight="1" x14ac:dyDescent="0.25">
      <c r="B47" s="21">
        <v>42</v>
      </c>
      <c r="C47" s="39"/>
      <c r="D47" s="39"/>
      <c r="E47" s="30"/>
      <c r="F47" s="30"/>
      <c r="G47" s="30"/>
      <c r="H47" s="30"/>
      <c r="I47" s="73"/>
      <c r="J47" s="68"/>
      <c r="K47" s="30"/>
      <c r="L47" s="68" t="str">
        <f t="shared" si="5"/>
        <v/>
      </c>
      <c r="M47" s="30" t="str">
        <f t="shared" si="6"/>
        <v/>
      </c>
      <c r="N47" s="68" t="str">
        <f t="shared" si="7"/>
        <v/>
      </c>
      <c r="O47" s="68" t="str">
        <f t="shared" si="8"/>
        <v/>
      </c>
    </row>
    <row r="48" spans="2:15" ht="18" customHeight="1" x14ac:dyDescent="0.25">
      <c r="B48" s="21">
        <v>43</v>
      </c>
      <c r="C48" s="39"/>
      <c r="D48" s="39"/>
      <c r="E48" s="30"/>
      <c r="F48" s="30"/>
      <c r="G48" s="30"/>
      <c r="H48" s="30"/>
      <c r="I48" s="73"/>
      <c r="J48" s="68"/>
      <c r="K48" s="30"/>
      <c r="L48" s="68" t="str">
        <f t="shared" si="5"/>
        <v/>
      </c>
      <c r="M48" s="30" t="str">
        <f t="shared" si="6"/>
        <v/>
      </c>
      <c r="N48" s="68" t="str">
        <f t="shared" si="7"/>
        <v/>
      </c>
      <c r="O48" s="68" t="str">
        <f t="shared" si="8"/>
        <v/>
      </c>
    </row>
    <row r="49" spans="2:15" ht="18" customHeight="1" x14ac:dyDescent="0.25">
      <c r="B49" s="21">
        <v>44</v>
      </c>
      <c r="C49" s="39"/>
      <c r="D49" s="39"/>
      <c r="E49" s="30"/>
      <c r="F49" s="30"/>
      <c r="G49" s="30"/>
      <c r="H49" s="30"/>
      <c r="I49" s="73"/>
      <c r="J49" s="68"/>
      <c r="K49" s="30"/>
      <c r="L49" s="68" t="str">
        <f t="shared" si="5"/>
        <v/>
      </c>
      <c r="M49" s="30" t="str">
        <f t="shared" si="6"/>
        <v/>
      </c>
      <c r="N49" s="68" t="str">
        <f t="shared" si="7"/>
        <v/>
      </c>
      <c r="O49" s="68" t="str">
        <f t="shared" si="8"/>
        <v/>
      </c>
    </row>
    <row r="50" spans="2:15" ht="18" customHeight="1" x14ac:dyDescent="0.25">
      <c r="B50" s="21">
        <v>45</v>
      </c>
      <c r="C50" s="39"/>
      <c r="D50" s="39"/>
      <c r="E50" s="30"/>
      <c r="F50" s="30"/>
      <c r="G50" s="30"/>
      <c r="H50" s="30"/>
      <c r="I50" s="73"/>
      <c r="J50" s="68"/>
      <c r="K50" s="30"/>
      <c r="L50" s="68" t="str">
        <f t="shared" si="5"/>
        <v/>
      </c>
      <c r="M50" s="30" t="str">
        <f t="shared" si="6"/>
        <v/>
      </c>
      <c r="N50" s="68" t="str">
        <f t="shared" si="7"/>
        <v/>
      </c>
      <c r="O50" s="68" t="str">
        <f t="shared" si="8"/>
        <v/>
      </c>
    </row>
    <row r="51" spans="2:15" ht="18" customHeight="1" x14ac:dyDescent="0.25">
      <c r="B51" s="21">
        <v>46</v>
      </c>
      <c r="C51" s="39"/>
      <c r="D51" s="39"/>
      <c r="E51" s="30"/>
      <c r="F51" s="30"/>
      <c r="G51" s="30"/>
      <c r="H51" s="30"/>
      <c r="I51" s="73"/>
      <c r="J51" s="68"/>
      <c r="K51" s="30"/>
      <c r="L51" s="68" t="str">
        <f t="shared" si="5"/>
        <v/>
      </c>
      <c r="M51" s="30" t="str">
        <f t="shared" si="6"/>
        <v/>
      </c>
      <c r="N51" s="68" t="str">
        <f t="shared" si="7"/>
        <v/>
      </c>
      <c r="O51" s="68" t="str">
        <f t="shared" si="8"/>
        <v/>
      </c>
    </row>
    <row r="52" spans="2:15" ht="18" customHeight="1" x14ac:dyDescent="0.25">
      <c r="B52" s="21">
        <v>47</v>
      </c>
      <c r="C52" s="39"/>
      <c r="D52" s="39"/>
      <c r="E52" s="30"/>
      <c r="F52" s="30"/>
      <c r="G52" s="30"/>
      <c r="H52" s="30"/>
      <c r="I52" s="73"/>
      <c r="J52" s="68"/>
      <c r="K52" s="30"/>
      <c r="L52" s="68" t="str">
        <f t="shared" si="5"/>
        <v/>
      </c>
      <c r="M52" s="30" t="str">
        <f t="shared" si="6"/>
        <v/>
      </c>
      <c r="N52" s="68" t="str">
        <f t="shared" si="7"/>
        <v/>
      </c>
      <c r="O52" s="68" t="str">
        <f t="shared" si="8"/>
        <v/>
      </c>
    </row>
    <row r="53" spans="2:15" ht="18" customHeight="1" x14ac:dyDescent="0.25">
      <c r="B53" s="21">
        <v>48</v>
      </c>
      <c r="C53" s="39"/>
      <c r="D53" s="39"/>
      <c r="E53" s="30"/>
      <c r="F53" s="30"/>
      <c r="G53" s="30"/>
      <c r="H53" s="30"/>
      <c r="I53" s="73"/>
      <c r="J53" s="68"/>
      <c r="K53" s="30"/>
      <c r="L53" s="68" t="str">
        <f t="shared" si="5"/>
        <v/>
      </c>
      <c r="M53" s="30" t="str">
        <f t="shared" si="6"/>
        <v/>
      </c>
      <c r="N53" s="68" t="str">
        <f t="shared" si="7"/>
        <v/>
      </c>
      <c r="O53" s="68" t="str">
        <f t="shared" si="8"/>
        <v/>
      </c>
    </row>
    <row r="54" spans="2:15" ht="18" customHeight="1" x14ac:dyDescent="0.25">
      <c r="B54" s="21">
        <v>49</v>
      </c>
      <c r="C54" s="39"/>
      <c r="D54" s="39"/>
      <c r="E54" s="30"/>
      <c r="F54" s="30"/>
      <c r="G54" s="30"/>
      <c r="H54" s="30"/>
      <c r="I54" s="73"/>
      <c r="J54" s="68"/>
      <c r="K54" s="30"/>
      <c r="L54" s="68" t="str">
        <f t="shared" si="5"/>
        <v/>
      </c>
      <c r="M54" s="30" t="str">
        <f t="shared" si="6"/>
        <v/>
      </c>
      <c r="N54" s="68" t="str">
        <f t="shared" si="7"/>
        <v/>
      </c>
      <c r="O54" s="68" t="str">
        <f t="shared" si="8"/>
        <v/>
      </c>
    </row>
    <row r="55" spans="2:15" ht="18" customHeight="1" x14ac:dyDescent="0.25">
      <c r="B55" s="21">
        <v>50</v>
      </c>
      <c r="C55" s="39"/>
      <c r="D55" s="39"/>
      <c r="E55" s="30"/>
      <c r="F55" s="30"/>
      <c r="G55" s="30"/>
      <c r="H55" s="30"/>
      <c r="I55" s="73"/>
      <c r="J55" s="68"/>
      <c r="K55" s="30"/>
      <c r="L55" s="68" t="str">
        <f t="shared" si="5"/>
        <v/>
      </c>
      <c r="M55" s="30" t="str">
        <f t="shared" si="6"/>
        <v/>
      </c>
      <c r="N55" s="68" t="str">
        <f t="shared" si="7"/>
        <v/>
      </c>
      <c r="O55" s="68" t="str">
        <f t="shared" si="8"/>
        <v/>
      </c>
    </row>
    <row r="56" spans="2:15" ht="18" customHeight="1" x14ac:dyDescent="0.25">
      <c r="B56" s="21">
        <v>51</v>
      </c>
      <c r="C56" s="39"/>
      <c r="D56" s="39"/>
      <c r="E56" s="30"/>
      <c r="F56" s="30"/>
      <c r="G56" s="30"/>
      <c r="H56" s="30"/>
      <c r="I56" s="73"/>
      <c r="J56" s="68"/>
      <c r="K56" s="30"/>
      <c r="L56" s="68" t="str">
        <f t="shared" si="5"/>
        <v/>
      </c>
      <c r="M56" s="30" t="str">
        <f t="shared" si="6"/>
        <v/>
      </c>
      <c r="N56" s="68" t="str">
        <f t="shared" si="7"/>
        <v/>
      </c>
      <c r="O56" s="68" t="str">
        <f t="shared" si="8"/>
        <v/>
      </c>
    </row>
    <row r="57" spans="2:15" ht="18" customHeight="1" x14ac:dyDescent="0.25">
      <c r="B57" s="21">
        <v>52</v>
      </c>
      <c r="C57" s="39"/>
      <c r="D57" s="39"/>
      <c r="E57" s="30"/>
      <c r="F57" s="30"/>
      <c r="G57" s="30"/>
      <c r="H57" s="30"/>
      <c r="I57" s="73"/>
      <c r="J57" s="68"/>
      <c r="K57" s="30"/>
      <c r="L57" s="68" t="str">
        <f t="shared" si="5"/>
        <v/>
      </c>
      <c r="M57" s="30" t="str">
        <f t="shared" si="6"/>
        <v/>
      </c>
      <c r="N57" s="68" t="str">
        <f t="shared" si="7"/>
        <v/>
      </c>
      <c r="O57" s="68" t="str">
        <f t="shared" si="8"/>
        <v/>
      </c>
    </row>
    <row r="58" spans="2:15" ht="18" customHeight="1" x14ac:dyDescent="0.25">
      <c r="B58" s="21">
        <v>53</v>
      </c>
      <c r="C58" s="39"/>
      <c r="D58" s="39"/>
      <c r="E58" s="30"/>
      <c r="F58" s="30"/>
      <c r="G58" s="30"/>
      <c r="H58" s="30"/>
      <c r="I58" s="73"/>
      <c r="J58" s="68"/>
      <c r="K58" s="30"/>
      <c r="L58" s="68" t="str">
        <f t="shared" si="5"/>
        <v/>
      </c>
      <c r="M58" s="30" t="str">
        <f t="shared" si="6"/>
        <v/>
      </c>
      <c r="N58" s="68" t="str">
        <f t="shared" si="7"/>
        <v/>
      </c>
      <c r="O58" s="68" t="str">
        <f t="shared" si="8"/>
        <v/>
      </c>
    </row>
    <row r="59" spans="2:15" ht="18" customHeight="1" x14ac:dyDescent="0.25">
      <c r="B59" s="21">
        <v>54</v>
      </c>
      <c r="C59" s="39"/>
      <c r="D59" s="39"/>
      <c r="E59" s="30"/>
      <c r="F59" s="30"/>
      <c r="G59" s="30"/>
      <c r="H59" s="30"/>
      <c r="I59" s="73"/>
      <c r="J59" s="68"/>
      <c r="K59" s="30"/>
      <c r="L59" s="68" t="str">
        <f t="shared" si="5"/>
        <v/>
      </c>
      <c r="M59" s="30" t="str">
        <f t="shared" si="6"/>
        <v/>
      </c>
      <c r="N59" s="68" t="str">
        <f t="shared" si="7"/>
        <v/>
      </c>
      <c r="O59" s="68" t="str">
        <f t="shared" si="8"/>
        <v/>
      </c>
    </row>
    <row r="60" spans="2:15" ht="18" customHeight="1" x14ac:dyDescent="0.25">
      <c r="B60" s="21">
        <v>55</v>
      </c>
      <c r="C60" s="39"/>
      <c r="D60" s="39"/>
      <c r="E60" s="30"/>
      <c r="F60" s="30"/>
      <c r="G60" s="30"/>
      <c r="H60" s="30"/>
      <c r="I60" s="73"/>
      <c r="J60" s="68"/>
      <c r="K60" s="30"/>
      <c r="L60" s="68" t="str">
        <f t="shared" si="5"/>
        <v/>
      </c>
      <c r="M60" s="30" t="str">
        <f t="shared" si="6"/>
        <v/>
      </c>
      <c r="N60" s="68" t="str">
        <f t="shared" si="7"/>
        <v/>
      </c>
      <c r="O60" s="68" t="str">
        <f t="shared" si="8"/>
        <v/>
      </c>
    </row>
    <row r="61" spans="2:15" ht="18" customHeight="1" x14ac:dyDescent="0.25">
      <c r="B61" s="21">
        <v>56</v>
      </c>
      <c r="C61" s="39"/>
      <c r="D61" s="39"/>
      <c r="E61" s="30"/>
      <c r="F61" s="30"/>
      <c r="G61" s="30"/>
      <c r="H61" s="30"/>
      <c r="I61" s="73"/>
      <c r="J61" s="68"/>
      <c r="K61" s="30"/>
      <c r="L61" s="68" t="str">
        <f t="shared" si="5"/>
        <v/>
      </c>
      <c r="M61" s="30" t="str">
        <f t="shared" si="6"/>
        <v/>
      </c>
      <c r="N61" s="68" t="str">
        <f t="shared" si="7"/>
        <v/>
      </c>
      <c r="O61" s="68" t="str">
        <f t="shared" si="8"/>
        <v/>
      </c>
    </row>
    <row r="62" spans="2:15" ht="18" customHeight="1" x14ac:dyDescent="0.25">
      <c r="B62" s="21">
        <v>57</v>
      </c>
      <c r="C62" s="39"/>
      <c r="D62" s="39"/>
      <c r="E62" s="30"/>
      <c r="F62" s="30"/>
      <c r="G62" s="30"/>
      <c r="H62" s="30"/>
      <c r="I62" s="73"/>
      <c r="J62" s="68"/>
      <c r="K62" s="30"/>
      <c r="L62" s="68" t="str">
        <f t="shared" si="5"/>
        <v/>
      </c>
      <c r="M62" s="30" t="str">
        <f t="shared" si="6"/>
        <v/>
      </c>
      <c r="N62" s="68" t="str">
        <f t="shared" si="7"/>
        <v/>
      </c>
      <c r="O62" s="68" t="str">
        <f t="shared" si="8"/>
        <v/>
      </c>
    </row>
    <row r="63" spans="2:15" ht="18" customHeight="1" x14ac:dyDescent="0.25">
      <c r="B63" s="21">
        <v>58</v>
      </c>
      <c r="C63" s="39"/>
      <c r="D63" s="39"/>
      <c r="E63" s="30"/>
      <c r="F63" s="30"/>
      <c r="G63" s="30"/>
      <c r="H63" s="30"/>
      <c r="I63" s="73"/>
      <c r="J63" s="68"/>
      <c r="K63" s="30"/>
      <c r="L63" s="68" t="str">
        <f t="shared" si="5"/>
        <v/>
      </c>
      <c r="M63" s="30" t="str">
        <f t="shared" si="6"/>
        <v/>
      </c>
      <c r="N63" s="68" t="str">
        <f t="shared" si="7"/>
        <v/>
      </c>
      <c r="O63" s="68" t="str">
        <f t="shared" si="8"/>
        <v/>
      </c>
    </row>
    <row r="64" spans="2:15" ht="18" customHeight="1" x14ac:dyDescent="0.25">
      <c r="B64" s="21">
        <v>59</v>
      </c>
      <c r="C64" s="39"/>
      <c r="D64" s="39"/>
      <c r="E64" s="30"/>
      <c r="F64" s="30"/>
      <c r="G64" s="30"/>
      <c r="H64" s="30"/>
      <c r="I64" s="73"/>
      <c r="J64" s="68"/>
      <c r="K64" s="30"/>
      <c r="L64" s="68" t="str">
        <f t="shared" si="5"/>
        <v/>
      </c>
      <c r="M64" s="30" t="str">
        <f t="shared" si="6"/>
        <v/>
      </c>
      <c r="N64" s="68" t="str">
        <f t="shared" si="7"/>
        <v/>
      </c>
      <c r="O64" s="68" t="str">
        <f t="shared" si="8"/>
        <v/>
      </c>
    </row>
    <row r="65" spans="2:15" ht="18" customHeight="1" x14ac:dyDescent="0.25">
      <c r="B65" s="21">
        <v>60</v>
      </c>
      <c r="C65" s="39"/>
      <c r="D65" s="39"/>
      <c r="E65" s="30"/>
      <c r="F65" s="30"/>
      <c r="G65" s="30"/>
      <c r="H65" s="30"/>
      <c r="I65" s="73"/>
      <c r="J65" s="68"/>
      <c r="K65" s="30"/>
      <c r="L65" s="68" t="str">
        <f t="shared" si="5"/>
        <v/>
      </c>
      <c r="M65" s="30" t="str">
        <f t="shared" si="6"/>
        <v/>
      </c>
      <c r="N65" s="68" t="str">
        <f t="shared" si="7"/>
        <v/>
      </c>
      <c r="O65" s="68" t="str">
        <f t="shared" si="8"/>
        <v/>
      </c>
    </row>
    <row r="66" spans="2:15" ht="18" customHeight="1" x14ac:dyDescent="0.25">
      <c r="B66" s="21">
        <v>61</v>
      </c>
      <c r="C66" s="39"/>
      <c r="D66" s="39"/>
      <c r="E66" s="30"/>
      <c r="F66" s="30"/>
      <c r="G66" s="30"/>
      <c r="H66" s="30"/>
      <c r="I66" s="73"/>
      <c r="J66" s="68"/>
      <c r="K66" s="30"/>
      <c r="L66" s="68" t="str">
        <f t="shared" si="5"/>
        <v/>
      </c>
      <c r="M66" s="30" t="str">
        <f t="shared" si="6"/>
        <v/>
      </c>
      <c r="N66" s="68" t="str">
        <f t="shared" si="7"/>
        <v/>
      </c>
      <c r="O66" s="68" t="str">
        <f t="shared" si="8"/>
        <v/>
      </c>
    </row>
    <row r="67" spans="2:15" ht="18" customHeight="1" x14ac:dyDescent="0.25">
      <c r="B67" s="21">
        <v>62</v>
      </c>
      <c r="C67" s="39"/>
      <c r="D67" s="39"/>
      <c r="E67" s="30"/>
      <c r="F67" s="30"/>
      <c r="G67" s="30"/>
      <c r="H67" s="30"/>
      <c r="I67" s="73"/>
      <c r="J67" s="68"/>
      <c r="K67" s="30"/>
      <c r="L67" s="68" t="str">
        <f t="shared" si="5"/>
        <v/>
      </c>
      <c r="M67" s="30" t="str">
        <f t="shared" si="6"/>
        <v/>
      </c>
      <c r="N67" s="68" t="str">
        <f t="shared" si="7"/>
        <v/>
      </c>
      <c r="O67" s="68" t="str">
        <f t="shared" si="8"/>
        <v/>
      </c>
    </row>
    <row r="68" spans="2:15" ht="18" customHeight="1" x14ac:dyDescent="0.25">
      <c r="B68" s="21">
        <v>63</v>
      </c>
      <c r="C68" s="39"/>
      <c r="D68" s="39"/>
      <c r="E68" s="30"/>
      <c r="F68" s="30"/>
      <c r="G68" s="30"/>
      <c r="H68" s="30"/>
      <c r="I68" s="73"/>
      <c r="J68" s="68"/>
      <c r="K68" s="30"/>
      <c r="L68" s="68" t="str">
        <f t="shared" si="5"/>
        <v/>
      </c>
      <c r="M68" s="30" t="str">
        <f t="shared" si="6"/>
        <v/>
      </c>
      <c r="N68" s="68" t="str">
        <f t="shared" si="7"/>
        <v/>
      </c>
      <c r="O68" s="68" t="str">
        <f t="shared" si="8"/>
        <v/>
      </c>
    </row>
    <row r="69" spans="2:15" ht="18" customHeight="1" x14ac:dyDescent="0.25">
      <c r="B69" s="21">
        <v>64</v>
      </c>
      <c r="C69" s="39"/>
      <c r="D69" s="39"/>
      <c r="E69" s="30"/>
      <c r="F69" s="30"/>
      <c r="G69" s="30"/>
      <c r="H69" s="30"/>
      <c r="I69" s="73"/>
      <c r="J69" s="68"/>
      <c r="K69" s="30"/>
      <c r="L69" s="68" t="str">
        <f t="shared" si="5"/>
        <v/>
      </c>
      <c r="M69" s="30" t="str">
        <f t="shared" si="6"/>
        <v/>
      </c>
      <c r="N69" s="68" t="str">
        <f t="shared" si="7"/>
        <v/>
      </c>
      <c r="O69" s="68" t="str">
        <f t="shared" si="8"/>
        <v/>
      </c>
    </row>
    <row r="70" spans="2:15" ht="18" customHeight="1" x14ac:dyDescent="0.25">
      <c r="B70" s="21">
        <v>65</v>
      </c>
      <c r="C70" s="39"/>
      <c r="D70" s="39"/>
      <c r="E70" s="30"/>
      <c r="F70" s="30"/>
      <c r="G70" s="30"/>
      <c r="H70" s="30"/>
      <c r="I70" s="73"/>
      <c r="J70" s="68"/>
      <c r="K70" s="30"/>
      <c r="L70" s="68" t="str">
        <f t="shared" si="5"/>
        <v/>
      </c>
      <c r="M70" s="30" t="str">
        <f t="shared" si="6"/>
        <v/>
      </c>
      <c r="N70" s="68" t="str">
        <f t="shared" si="7"/>
        <v/>
      </c>
      <c r="O70" s="68" t="str">
        <f t="shared" si="8"/>
        <v/>
      </c>
    </row>
    <row r="71" spans="2:15" ht="18" customHeight="1" x14ac:dyDescent="0.25">
      <c r="B71" s="21">
        <v>66</v>
      </c>
      <c r="C71" s="39"/>
      <c r="D71" s="39"/>
      <c r="E71" s="30"/>
      <c r="F71" s="30"/>
      <c r="G71" s="30"/>
      <c r="H71" s="30"/>
      <c r="I71" s="73"/>
      <c r="J71" s="68"/>
      <c r="K71" s="30"/>
      <c r="L71" s="68" t="str">
        <f t="shared" si="5"/>
        <v/>
      </c>
      <c r="M71" s="30" t="str">
        <f t="shared" si="6"/>
        <v/>
      </c>
      <c r="N71" s="68" t="str">
        <f t="shared" si="7"/>
        <v/>
      </c>
      <c r="O71" s="68" t="str">
        <f t="shared" si="8"/>
        <v/>
      </c>
    </row>
    <row r="72" spans="2:15" ht="18" customHeight="1" x14ac:dyDescent="0.25">
      <c r="B72" s="21">
        <v>67</v>
      </c>
      <c r="C72" s="39"/>
      <c r="D72" s="39"/>
      <c r="E72" s="30"/>
      <c r="F72" s="30"/>
      <c r="G72" s="30"/>
      <c r="H72" s="30"/>
      <c r="I72" s="73"/>
      <c r="J72" s="68"/>
      <c r="K72" s="30"/>
      <c r="L72" s="68" t="str">
        <f t="shared" si="5"/>
        <v/>
      </c>
      <c r="M72" s="30" t="str">
        <f t="shared" si="6"/>
        <v/>
      </c>
      <c r="N72" s="68" t="str">
        <f t="shared" si="7"/>
        <v/>
      </c>
      <c r="O72" s="68" t="str">
        <f t="shared" si="8"/>
        <v/>
      </c>
    </row>
    <row r="73" spans="2:15" ht="18" customHeight="1" x14ac:dyDescent="0.25">
      <c r="B73" s="21">
        <v>68</v>
      </c>
      <c r="C73" s="39"/>
      <c r="D73" s="39"/>
      <c r="E73" s="30"/>
      <c r="F73" s="30"/>
      <c r="G73" s="30"/>
      <c r="H73" s="30"/>
      <c r="I73" s="73"/>
      <c r="J73" s="68"/>
      <c r="K73" s="30"/>
      <c r="L73" s="68" t="str">
        <f t="shared" si="5"/>
        <v/>
      </c>
      <c r="M73" s="30" t="str">
        <f t="shared" si="6"/>
        <v/>
      </c>
      <c r="N73" s="68" t="str">
        <f t="shared" si="7"/>
        <v/>
      </c>
      <c r="O73" s="68" t="str">
        <f t="shared" si="8"/>
        <v/>
      </c>
    </row>
    <row r="74" spans="2:15" ht="18" customHeight="1" x14ac:dyDescent="0.25">
      <c r="B74" s="21">
        <v>69</v>
      </c>
      <c r="C74" s="39"/>
      <c r="D74" s="39"/>
      <c r="E74" s="30"/>
      <c r="F74" s="30"/>
      <c r="G74" s="30"/>
      <c r="H74" s="30"/>
      <c r="I74" s="73"/>
      <c r="J74" s="68"/>
      <c r="K74" s="30"/>
      <c r="L74" s="68" t="str">
        <f t="shared" si="5"/>
        <v/>
      </c>
      <c r="M74" s="30" t="str">
        <f t="shared" si="6"/>
        <v/>
      </c>
      <c r="N74" s="68" t="str">
        <f t="shared" si="7"/>
        <v/>
      </c>
      <c r="O74" s="68" t="str">
        <f t="shared" si="8"/>
        <v/>
      </c>
    </row>
    <row r="75" spans="2:15" ht="18" customHeight="1" x14ac:dyDescent="0.25">
      <c r="B75" s="21">
        <v>70</v>
      </c>
      <c r="C75" s="39"/>
      <c r="D75" s="39"/>
      <c r="E75" s="30"/>
      <c r="F75" s="30"/>
      <c r="G75" s="30"/>
      <c r="H75" s="30"/>
      <c r="I75" s="73"/>
      <c r="J75" s="68"/>
      <c r="K75" s="30"/>
      <c r="L75" s="68" t="str">
        <f t="shared" si="5"/>
        <v/>
      </c>
      <c r="M75" s="30" t="str">
        <f t="shared" si="6"/>
        <v/>
      </c>
      <c r="N75" s="68" t="str">
        <f t="shared" si="7"/>
        <v/>
      </c>
      <c r="O75" s="68" t="str">
        <f t="shared" si="8"/>
        <v/>
      </c>
    </row>
    <row r="76" spans="2:15" ht="18" customHeight="1" x14ac:dyDescent="0.25">
      <c r="B76" s="21">
        <v>71</v>
      </c>
      <c r="C76" s="39"/>
      <c r="D76" s="39"/>
      <c r="E76" s="30"/>
      <c r="F76" s="30"/>
      <c r="G76" s="30"/>
      <c r="H76" s="30"/>
      <c r="I76" s="73"/>
      <c r="J76" s="68"/>
      <c r="K76" s="30"/>
      <c r="L76" s="68" t="str">
        <f t="shared" si="5"/>
        <v/>
      </c>
      <c r="M76" s="30" t="str">
        <f t="shared" si="6"/>
        <v/>
      </c>
      <c r="N76" s="68" t="str">
        <f t="shared" si="7"/>
        <v/>
      </c>
      <c r="O76" s="68" t="str">
        <f t="shared" si="8"/>
        <v/>
      </c>
    </row>
    <row r="77" spans="2:15" ht="18" customHeight="1" x14ac:dyDescent="0.25">
      <c r="B77" s="21">
        <v>72</v>
      </c>
      <c r="C77" s="39"/>
      <c r="D77" s="39"/>
      <c r="E77" s="30"/>
      <c r="F77" s="30"/>
      <c r="G77" s="30"/>
      <c r="H77" s="30"/>
      <c r="I77" s="73"/>
      <c r="J77" s="68"/>
      <c r="K77" s="30"/>
      <c r="L77" s="68" t="str">
        <f t="shared" ref="L77:L140" si="9">IF(C77="","",IF(D77="","Não Finalizada","Finalizada"))</f>
        <v/>
      </c>
      <c r="M77" s="30" t="str">
        <f t="shared" ref="M77:M140" si="10">IF(E77="","","#"&amp;B77&amp;" ("&amp;TEXT(C77,"dd/mmm")&amp;") - "&amp;E77&amp;"/"&amp;F77)</f>
        <v/>
      </c>
      <c r="N77" s="68" t="str">
        <f t="shared" ref="N77:N140" si="11">IF(D77="","",D77-C77)</f>
        <v/>
      </c>
      <c r="O77" s="68" t="str">
        <f t="shared" ref="O77:O140" si="12">IF(J77="","",J77-I77)</f>
        <v/>
      </c>
    </row>
    <row r="78" spans="2:15" ht="18" customHeight="1" x14ac:dyDescent="0.25">
      <c r="B78" s="21">
        <v>73</v>
      </c>
      <c r="C78" s="39"/>
      <c r="D78" s="39"/>
      <c r="E78" s="30"/>
      <c r="F78" s="30"/>
      <c r="G78" s="30"/>
      <c r="H78" s="30"/>
      <c r="I78" s="73"/>
      <c r="J78" s="68"/>
      <c r="K78" s="30"/>
      <c r="L78" s="68" t="str">
        <f t="shared" si="9"/>
        <v/>
      </c>
      <c r="M78" s="30" t="str">
        <f t="shared" si="10"/>
        <v/>
      </c>
      <c r="N78" s="68" t="str">
        <f t="shared" si="11"/>
        <v/>
      </c>
      <c r="O78" s="68" t="str">
        <f t="shared" si="12"/>
        <v/>
      </c>
    </row>
    <row r="79" spans="2:15" ht="18" customHeight="1" x14ac:dyDescent="0.25">
      <c r="B79" s="21">
        <v>74</v>
      </c>
      <c r="C79" s="39"/>
      <c r="D79" s="39"/>
      <c r="E79" s="30"/>
      <c r="F79" s="30"/>
      <c r="G79" s="30"/>
      <c r="H79" s="30"/>
      <c r="I79" s="73"/>
      <c r="J79" s="68"/>
      <c r="K79" s="30"/>
      <c r="L79" s="68" t="str">
        <f t="shared" si="9"/>
        <v/>
      </c>
      <c r="M79" s="30" t="str">
        <f t="shared" si="10"/>
        <v/>
      </c>
      <c r="N79" s="68" t="str">
        <f t="shared" si="11"/>
        <v/>
      </c>
      <c r="O79" s="68" t="str">
        <f t="shared" si="12"/>
        <v/>
      </c>
    </row>
    <row r="80" spans="2:15" ht="18" customHeight="1" x14ac:dyDescent="0.25">
      <c r="B80" s="21">
        <v>75</v>
      </c>
      <c r="C80" s="39"/>
      <c r="D80" s="39"/>
      <c r="E80" s="30"/>
      <c r="F80" s="30"/>
      <c r="G80" s="30"/>
      <c r="H80" s="30"/>
      <c r="I80" s="73"/>
      <c r="J80" s="68"/>
      <c r="K80" s="30"/>
      <c r="L80" s="68" t="str">
        <f t="shared" si="9"/>
        <v/>
      </c>
      <c r="M80" s="30" t="str">
        <f t="shared" si="10"/>
        <v/>
      </c>
      <c r="N80" s="68" t="str">
        <f t="shared" si="11"/>
        <v/>
      </c>
      <c r="O80" s="68" t="str">
        <f t="shared" si="12"/>
        <v/>
      </c>
    </row>
    <row r="81" spans="2:15" ht="18" customHeight="1" x14ac:dyDescent="0.25">
      <c r="B81" s="21">
        <v>76</v>
      </c>
      <c r="C81" s="39"/>
      <c r="D81" s="39"/>
      <c r="E81" s="30"/>
      <c r="F81" s="30"/>
      <c r="G81" s="30"/>
      <c r="H81" s="30"/>
      <c r="I81" s="73"/>
      <c r="J81" s="68"/>
      <c r="K81" s="30"/>
      <c r="L81" s="68" t="str">
        <f t="shared" si="9"/>
        <v/>
      </c>
      <c r="M81" s="30" t="str">
        <f t="shared" si="10"/>
        <v/>
      </c>
      <c r="N81" s="68" t="str">
        <f t="shared" si="11"/>
        <v/>
      </c>
      <c r="O81" s="68" t="str">
        <f t="shared" si="12"/>
        <v/>
      </c>
    </row>
    <row r="82" spans="2:15" ht="18" customHeight="1" x14ac:dyDescent="0.25">
      <c r="B82" s="21">
        <v>77</v>
      </c>
      <c r="C82" s="39"/>
      <c r="D82" s="39"/>
      <c r="E82" s="30"/>
      <c r="F82" s="30"/>
      <c r="G82" s="30"/>
      <c r="H82" s="30"/>
      <c r="I82" s="73"/>
      <c r="J82" s="68"/>
      <c r="K82" s="30"/>
      <c r="L82" s="68" t="str">
        <f t="shared" si="9"/>
        <v/>
      </c>
      <c r="M82" s="30" t="str">
        <f t="shared" si="10"/>
        <v/>
      </c>
      <c r="N82" s="68" t="str">
        <f t="shared" si="11"/>
        <v/>
      </c>
      <c r="O82" s="68" t="str">
        <f t="shared" si="12"/>
        <v/>
      </c>
    </row>
    <row r="83" spans="2:15" ht="18" customHeight="1" x14ac:dyDescent="0.25">
      <c r="B83" s="21">
        <v>78</v>
      </c>
      <c r="C83" s="39"/>
      <c r="D83" s="39"/>
      <c r="E83" s="30"/>
      <c r="F83" s="30"/>
      <c r="G83" s="30"/>
      <c r="H83" s="30"/>
      <c r="I83" s="73"/>
      <c r="J83" s="68"/>
      <c r="K83" s="30"/>
      <c r="L83" s="68" t="str">
        <f t="shared" si="9"/>
        <v/>
      </c>
      <c r="M83" s="30" t="str">
        <f t="shared" si="10"/>
        <v/>
      </c>
      <c r="N83" s="68" t="str">
        <f t="shared" si="11"/>
        <v/>
      </c>
      <c r="O83" s="68" t="str">
        <f t="shared" si="12"/>
        <v/>
      </c>
    </row>
    <row r="84" spans="2:15" ht="18" customHeight="1" x14ac:dyDescent="0.25">
      <c r="B84" s="21">
        <v>79</v>
      </c>
      <c r="C84" s="39"/>
      <c r="D84" s="39"/>
      <c r="E84" s="30"/>
      <c r="F84" s="30"/>
      <c r="G84" s="30"/>
      <c r="H84" s="30"/>
      <c r="I84" s="73"/>
      <c r="J84" s="68"/>
      <c r="K84" s="30"/>
      <c r="L84" s="68" t="str">
        <f t="shared" si="9"/>
        <v/>
      </c>
      <c r="M84" s="30" t="str">
        <f t="shared" si="10"/>
        <v/>
      </c>
      <c r="N84" s="68" t="str">
        <f t="shared" si="11"/>
        <v/>
      </c>
      <c r="O84" s="68" t="str">
        <f t="shared" si="12"/>
        <v/>
      </c>
    </row>
    <row r="85" spans="2:15" ht="18" customHeight="1" x14ac:dyDescent="0.25">
      <c r="B85" s="21">
        <v>80</v>
      </c>
      <c r="C85" s="39"/>
      <c r="D85" s="39"/>
      <c r="E85" s="30"/>
      <c r="F85" s="30"/>
      <c r="G85" s="30"/>
      <c r="H85" s="30"/>
      <c r="I85" s="73"/>
      <c r="J85" s="68"/>
      <c r="K85" s="30"/>
      <c r="L85" s="68" t="str">
        <f t="shared" si="9"/>
        <v/>
      </c>
      <c r="M85" s="30" t="str">
        <f t="shared" si="10"/>
        <v/>
      </c>
      <c r="N85" s="68" t="str">
        <f t="shared" si="11"/>
        <v/>
      </c>
      <c r="O85" s="68" t="str">
        <f t="shared" si="12"/>
        <v/>
      </c>
    </row>
    <row r="86" spans="2:15" ht="18" customHeight="1" x14ac:dyDescent="0.25">
      <c r="B86" s="21">
        <v>81</v>
      </c>
      <c r="C86" s="39"/>
      <c r="D86" s="39"/>
      <c r="E86" s="30"/>
      <c r="F86" s="30"/>
      <c r="G86" s="30"/>
      <c r="H86" s="30"/>
      <c r="I86" s="73"/>
      <c r="J86" s="68"/>
      <c r="K86" s="30"/>
      <c r="L86" s="68" t="str">
        <f t="shared" si="9"/>
        <v/>
      </c>
      <c r="M86" s="30" t="str">
        <f t="shared" si="10"/>
        <v/>
      </c>
      <c r="N86" s="68" t="str">
        <f t="shared" si="11"/>
        <v/>
      </c>
      <c r="O86" s="68" t="str">
        <f t="shared" si="12"/>
        <v/>
      </c>
    </row>
    <row r="87" spans="2:15" ht="18" customHeight="1" x14ac:dyDescent="0.25">
      <c r="B87" s="21">
        <v>82</v>
      </c>
      <c r="C87" s="39"/>
      <c r="D87" s="39"/>
      <c r="E87" s="30"/>
      <c r="F87" s="30"/>
      <c r="G87" s="30"/>
      <c r="H87" s="30"/>
      <c r="I87" s="73"/>
      <c r="J87" s="68"/>
      <c r="K87" s="30"/>
      <c r="L87" s="68" t="str">
        <f t="shared" si="9"/>
        <v/>
      </c>
      <c r="M87" s="30" t="str">
        <f t="shared" si="10"/>
        <v/>
      </c>
      <c r="N87" s="68" t="str">
        <f t="shared" si="11"/>
        <v/>
      </c>
      <c r="O87" s="68" t="str">
        <f t="shared" si="12"/>
        <v/>
      </c>
    </row>
    <row r="88" spans="2:15" ht="18" customHeight="1" x14ac:dyDescent="0.25">
      <c r="B88" s="21">
        <v>83</v>
      </c>
      <c r="C88" s="39"/>
      <c r="D88" s="39"/>
      <c r="E88" s="30"/>
      <c r="F88" s="30"/>
      <c r="G88" s="30"/>
      <c r="H88" s="30"/>
      <c r="I88" s="73"/>
      <c r="J88" s="68"/>
      <c r="K88" s="30"/>
      <c r="L88" s="68" t="str">
        <f t="shared" si="9"/>
        <v/>
      </c>
      <c r="M88" s="30" t="str">
        <f t="shared" si="10"/>
        <v/>
      </c>
      <c r="N88" s="68" t="str">
        <f t="shared" si="11"/>
        <v/>
      </c>
      <c r="O88" s="68" t="str">
        <f t="shared" si="12"/>
        <v/>
      </c>
    </row>
    <row r="89" spans="2:15" ht="18" customHeight="1" x14ac:dyDescent="0.25">
      <c r="B89" s="21">
        <v>84</v>
      </c>
      <c r="C89" s="39"/>
      <c r="D89" s="39"/>
      <c r="E89" s="30"/>
      <c r="F89" s="30"/>
      <c r="G89" s="30"/>
      <c r="H89" s="30"/>
      <c r="I89" s="73"/>
      <c r="J89" s="68"/>
      <c r="K89" s="30"/>
      <c r="L89" s="68" t="str">
        <f t="shared" si="9"/>
        <v/>
      </c>
      <c r="M89" s="30" t="str">
        <f t="shared" si="10"/>
        <v/>
      </c>
      <c r="N89" s="68" t="str">
        <f t="shared" si="11"/>
        <v/>
      </c>
      <c r="O89" s="68" t="str">
        <f t="shared" si="12"/>
        <v/>
      </c>
    </row>
    <row r="90" spans="2:15" ht="18" customHeight="1" x14ac:dyDescent="0.25">
      <c r="B90" s="21">
        <v>85</v>
      </c>
      <c r="C90" s="39"/>
      <c r="D90" s="39"/>
      <c r="E90" s="30"/>
      <c r="F90" s="30"/>
      <c r="G90" s="30"/>
      <c r="H90" s="30"/>
      <c r="I90" s="73"/>
      <c r="J90" s="68"/>
      <c r="K90" s="30"/>
      <c r="L90" s="68" t="str">
        <f t="shared" si="9"/>
        <v/>
      </c>
      <c r="M90" s="30" t="str">
        <f t="shared" si="10"/>
        <v/>
      </c>
      <c r="N90" s="68" t="str">
        <f t="shared" si="11"/>
        <v/>
      </c>
      <c r="O90" s="68" t="str">
        <f t="shared" si="12"/>
        <v/>
      </c>
    </row>
    <row r="91" spans="2:15" ht="18" customHeight="1" x14ac:dyDescent="0.25">
      <c r="B91" s="21">
        <v>86</v>
      </c>
      <c r="C91" s="39"/>
      <c r="D91" s="39"/>
      <c r="E91" s="30"/>
      <c r="F91" s="30"/>
      <c r="G91" s="30"/>
      <c r="H91" s="30"/>
      <c r="I91" s="73"/>
      <c r="J91" s="68"/>
      <c r="K91" s="30"/>
      <c r="L91" s="68" t="str">
        <f t="shared" si="9"/>
        <v/>
      </c>
      <c r="M91" s="30" t="str">
        <f t="shared" si="10"/>
        <v/>
      </c>
      <c r="N91" s="68" t="str">
        <f t="shared" si="11"/>
        <v/>
      </c>
      <c r="O91" s="68" t="str">
        <f t="shared" si="12"/>
        <v/>
      </c>
    </row>
    <row r="92" spans="2:15" ht="18" customHeight="1" x14ac:dyDescent="0.25">
      <c r="B92" s="21">
        <v>87</v>
      </c>
      <c r="C92" s="39"/>
      <c r="D92" s="39"/>
      <c r="E92" s="30"/>
      <c r="F92" s="30"/>
      <c r="G92" s="30"/>
      <c r="H92" s="30"/>
      <c r="I92" s="73"/>
      <c r="J92" s="68"/>
      <c r="K92" s="30"/>
      <c r="L92" s="68" t="str">
        <f t="shared" si="9"/>
        <v/>
      </c>
      <c r="M92" s="30" t="str">
        <f t="shared" si="10"/>
        <v/>
      </c>
      <c r="N92" s="68" t="str">
        <f t="shared" si="11"/>
        <v/>
      </c>
      <c r="O92" s="68" t="str">
        <f t="shared" si="12"/>
        <v/>
      </c>
    </row>
    <row r="93" spans="2:15" ht="18" customHeight="1" x14ac:dyDescent="0.25">
      <c r="B93" s="21">
        <v>88</v>
      </c>
      <c r="C93" s="39"/>
      <c r="D93" s="39"/>
      <c r="E93" s="30"/>
      <c r="F93" s="30"/>
      <c r="G93" s="30"/>
      <c r="H93" s="30"/>
      <c r="I93" s="73"/>
      <c r="J93" s="68"/>
      <c r="K93" s="30"/>
      <c r="L93" s="68" t="str">
        <f t="shared" si="9"/>
        <v/>
      </c>
      <c r="M93" s="30" t="str">
        <f t="shared" si="10"/>
        <v/>
      </c>
      <c r="N93" s="68" t="str">
        <f t="shared" si="11"/>
        <v/>
      </c>
      <c r="O93" s="68" t="str">
        <f t="shared" si="12"/>
        <v/>
      </c>
    </row>
    <row r="94" spans="2:15" ht="18" customHeight="1" x14ac:dyDescent="0.25">
      <c r="B94" s="21">
        <v>89</v>
      </c>
      <c r="C94" s="39"/>
      <c r="D94" s="39"/>
      <c r="E94" s="30"/>
      <c r="F94" s="30"/>
      <c r="G94" s="30"/>
      <c r="H94" s="30"/>
      <c r="I94" s="73"/>
      <c r="J94" s="68"/>
      <c r="K94" s="30"/>
      <c r="L94" s="68" t="str">
        <f t="shared" si="9"/>
        <v/>
      </c>
      <c r="M94" s="30" t="str">
        <f t="shared" si="10"/>
        <v/>
      </c>
      <c r="N94" s="68" t="str">
        <f t="shared" si="11"/>
        <v/>
      </c>
      <c r="O94" s="68" t="str">
        <f t="shared" si="12"/>
        <v/>
      </c>
    </row>
    <row r="95" spans="2:15" ht="18" customHeight="1" x14ac:dyDescent="0.25">
      <c r="B95" s="21">
        <v>90</v>
      </c>
      <c r="C95" s="39"/>
      <c r="D95" s="39"/>
      <c r="E95" s="30"/>
      <c r="F95" s="30"/>
      <c r="G95" s="30"/>
      <c r="H95" s="30"/>
      <c r="I95" s="73"/>
      <c r="J95" s="68"/>
      <c r="K95" s="30"/>
      <c r="L95" s="68" t="str">
        <f t="shared" si="9"/>
        <v/>
      </c>
      <c r="M95" s="30" t="str">
        <f t="shared" si="10"/>
        <v/>
      </c>
      <c r="N95" s="68" t="str">
        <f t="shared" si="11"/>
        <v/>
      </c>
      <c r="O95" s="68" t="str">
        <f t="shared" si="12"/>
        <v/>
      </c>
    </row>
    <row r="96" spans="2:15" ht="18" customHeight="1" x14ac:dyDescent="0.25">
      <c r="B96" s="21">
        <v>91</v>
      </c>
      <c r="C96" s="39"/>
      <c r="D96" s="39"/>
      <c r="E96" s="30"/>
      <c r="F96" s="30"/>
      <c r="G96" s="30"/>
      <c r="H96" s="30"/>
      <c r="I96" s="73"/>
      <c r="J96" s="68"/>
      <c r="K96" s="30"/>
      <c r="L96" s="68" t="str">
        <f t="shared" si="9"/>
        <v/>
      </c>
      <c r="M96" s="30" t="str">
        <f t="shared" si="10"/>
        <v/>
      </c>
      <c r="N96" s="68" t="str">
        <f t="shared" si="11"/>
        <v/>
      </c>
      <c r="O96" s="68" t="str">
        <f t="shared" si="12"/>
        <v/>
      </c>
    </row>
    <row r="97" spans="2:15" ht="18" customHeight="1" x14ac:dyDescent="0.25">
      <c r="B97" s="21">
        <v>92</v>
      </c>
      <c r="C97" s="39"/>
      <c r="D97" s="39"/>
      <c r="E97" s="30"/>
      <c r="F97" s="30"/>
      <c r="G97" s="30"/>
      <c r="H97" s="30"/>
      <c r="I97" s="73"/>
      <c r="J97" s="68"/>
      <c r="K97" s="30"/>
      <c r="L97" s="68" t="str">
        <f t="shared" si="9"/>
        <v/>
      </c>
      <c r="M97" s="30" t="str">
        <f t="shared" si="10"/>
        <v/>
      </c>
      <c r="N97" s="68" t="str">
        <f t="shared" si="11"/>
        <v/>
      </c>
      <c r="O97" s="68" t="str">
        <f t="shared" si="12"/>
        <v/>
      </c>
    </row>
    <row r="98" spans="2:15" ht="18" customHeight="1" x14ac:dyDescent="0.25">
      <c r="B98" s="21">
        <v>93</v>
      </c>
      <c r="C98" s="39"/>
      <c r="D98" s="39"/>
      <c r="E98" s="30"/>
      <c r="F98" s="30"/>
      <c r="G98" s="30"/>
      <c r="H98" s="30"/>
      <c r="I98" s="73"/>
      <c r="J98" s="68"/>
      <c r="K98" s="30"/>
      <c r="L98" s="68" t="str">
        <f t="shared" si="9"/>
        <v/>
      </c>
      <c r="M98" s="30" t="str">
        <f t="shared" si="10"/>
        <v/>
      </c>
      <c r="N98" s="68" t="str">
        <f t="shared" si="11"/>
        <v/>
      </c>
      <c r="O98" s="68" t="str">
        <f t="shared" si="12"/>
        <v/>
      </c>
    </row>
    <row r="99" spans="2:15" ht="18" customHeight="1" x14ac:dyDescent="0.25">
      <c r="B99" s="21">
        <v>94</v>
      </c>
      <c r="C99" s="39"/>
      <c r="D99" s="39"/>
      <c r="E99" s="30"/>
      <c r="F99" s="30"/>
      <c r="G99" s="30"/>
      <c r="H99" s="30"/>
      <c r="I99" s="73"/>
      <c r="J99" s="68"/>
      <c r="K99" s="30"/>
      <c r="L99" s="68" t="str">
        <f t="shared" si="9"/>
        <v/>
      </c>
      <c r="M99" s="30" t="str">
        <f t="shared" si="10"/>
        <v/>
      </c>
      <c r="N99" s="68" t="str">
        <f t="shared" si="11"/>
        <v/>
      </c>
      <c r="O99" s="68" t="str">
        <f t="shared" si="12"/>
        <v/>
      </c>
    </row>
    <row r="100" spans="2:15" ht="18" customHeight="1" x14ac:dyDescent="0.25">
      <c r="B100" s="21">
        <v>95</v>
      </c>
      <c r="C100" s="39"/>
      <c r="D100" s="39"/>
      <c r="E100" s="30"/>
      <c r="F100" s="30"/>
      <c r="G100" s="30"/>
      <c r="H100" s="30"/>
      <c r="I100" s="73"/>
      <c r="J100" s="68"/>
      <c r="K100" s="30"/>
      <c r="L100" s="68" t="str">
        <f t="shared" si="9"/>
        <v/>
      </c>
      <c r="M100" s="30" t="str">
        <f t="shared" si="10"/>
        <v/>
      </c>
      <c r="N100" s="68" t="str">
        <f t="shared" si="11"/>
        <v/>
      </c>
      <c r="O100" s="68" t="str">
        <f t="shared" si="12"/>
        <v/>
      </c>
    </row>
    <row r="101" spans="2:15" ht="18" customHeight="1" x14ac:dyDescent="0.25">
      <c r="B101" s="21">
        <v>96</v>
      </c>
      <c r="C101" s="39"/>
      <c r="D101" s="39"/>
      <c r="E101" s="30"/>
      <c r="F101" s="30"/>
      <c r="G101" s="30"/>
      <c r="H101" s="30"/>
      <c r="I101" s="73"/>
      <c r="J101" s="68"/>
      <c r="K101" s="30"/>
      <c r="L101" s="68" t="str">
        <f t="shared" si="9"/>
        <v/>
      </c>
      <c r="M101" s="30" t="str">
        <f t="shared" si="10"/>
        <v/>
      </c>
      <c r="N101" s="68" t="str">
        <f t="shared" si="11"/>
        <v/>
      </c>
      <c r="O101" s="68" t="str">
        <f t="shared" si="12"/>
        <v/>
      </c>
    </row>
    <row r="102" spans="2:15" ht="18" customHeight="1" x14ac:dyDescent="0.25">
      <c r="B102" s="21">
        <v>97</v>
      </c>
      <c r="C102" s="39"/>
      <c r="D102" s="39"/>
      <c r="E102" s="30"/>
      <c r="F102" s="30"/>
      <c r="G102" s="30"/>
      <c r="H102" s="30"/>
      <c r="I102" s="73"/>
      <c r="J102" s="68"/>
      <c r="K102" s="30"/>
      <c r="L102" s="68" t="str">
        <f t="shared" si="9"/>
        <v/>
      </c>
      <c r="M102" s="30" t="str">
        <f t="shared" si="10"/>
        <v/>
      </c>
      <c r="N102" s="68" t="str">
        <f t="shared" si="11"/>
        <v/>
      </c>
      <c r="O102" s="68" t="str">
        <f t="shared" si="12"/>
        <v/>
      </c>
    </row>
    <row r="103" spans="2:15" ht="18" customHeight="1" x14ac:dyDescent="0.25">
      <c r="B103" s="21">
        <v>98</v>
      </c>
      <c r="C103" s="39"/>
      <c r="D103" s="39"/>
      <c r="E103" s="30"/>
      <c r="F103" s="30"/>
      <c r="G103" s="30"/>
      <c r="H103" s="30"/>
      <c r="I103" s="73"/>
      <c r="J103" s="68"/>
      <c r="K103" s="30"/>
      <c r="L103" s="68" t="str">
        <f t="shared" si="9"/>
        <v/>
      </c>
      <c r="M103" s="30" t="str">
        <f t="shared" si="10"/>
        <v/>
      </c>
      <c r="N103" s="68" t="str">
        <f t="shared" si="11"/>
        <v/>
      </c>
      <c r="O103" s="68" t="str">
        <f t="shared" si="12"/>
        <v/>
      </c>
    </row>
    <row r="104" spans="2:15" ht="18" customHeight="1" x14ac:dyDescent="0.25">
      <c r="B104" s="21">
        <v>99</v>
      </c>
      <c r="C104" s="39"/>
      <c r="D104" s="39"/>
      <c r="E104" s="30"/>
      <c r="F104" s="30"/>
      <c r="G104" s="30"/>
      <c r="H104" s="30"/>
      <c r="I104" s="73"/>
      <c r="J104" s="68"/>
      <c r="K104" s="30"/>
      <c r="L104" s="68" t="str">
        <f t="shared" si="9"/>
        <v/>
      </c>
      <c r="M104" s="30" t="str">
        <f t="shared" si="10"/>
        <v/>
      </c>
      <c r="N104" s="68" t="str">
        <f t="shared" si="11"/>
        <v/>
      </c>
      <c r="O104" s="68" t="str">
        <f t="shared" si="12"/>
        <v/>
      </c>
    </row>
    <row r="105" spans="2:15" ht="18" customHeight="1" x14ac:dyDescent="0.25">
      <c r="B105" s="21">
        <v>100</v>
      </c>
      <c r="C105" s="39"/>
      <c r="D105" s="39"/>
      <c r="E105" s="30"/>
      <c r="F105" s="30"/>
      <c r="G105" s="30"/>
      <c r="H105" s="30"/>
      <c r="I105" s="73"/>
      <c r="J105" s="68"/>
      <c r="K105" s="30"/>
      <c r="L105" s="68" t="str">
        <f t="shared" si="9"/>
        <v/>
      </c>
      <c r="M105" s="30" t="str">
        <f t="shared" si="10"/>
        <v/>
      </c>
      <c r="N105" s="68" t="str">
        <f t="shared" si="11"/>
        <v/>
      </c>
      <c r="O105" s="68" t="str">
        <f t="shared" si="12"/>
        <v/>
      </c>
    </row>
    <row r="106" spans="2:15" ht="18" customHeight="1" x14ac:dyDescent="0.25">
      <c r="B106" s="21">
        <v>101</v>
      </c>
      <c r="C106" s="39"/>
      <c r="D106" s="39"/>
      <c r="E106" s="30"/>
      <c r="F106" s="30"/>
      <c r="G106" s="30"/>
      <c r="H106" s="30"/>
      <c r="I106" s="73"/>
      <c r="J106" s="68"/>
      <c r="K106" s="30"/>
      <c r="L106" s="68" t="str">
        <f t="shared" si="9"/>
        <v/>
      </c>
      <c r="M106" s="30" t="str">
        <f t="shared" si="10"/>
        <v/>
      </c>
      <c r="N106" s="68" t="str">
        <f t="shared" si="11"/>
        <v/>
      </c>
      <c r="O106" s="68" t="str">
        <f t="shared" si="12"/>
        <v/>
      </c>
    </row>
    <row r="107" spans="2:15" ht="18" customHeight="1" x14ac:dyDescent="0.25">
      <c r="B107" s="21">
        <v>102</v>
      </c>
      <c r="C107" s="39"/>
      <c r="D107" s="39"/>
      <c r="E107" s="30"/>
      <c r="F107" s="30"/>
      <c r="G107" s="30"/>
      <c r="H107" s="30"/>
      <c r="I107" s="73"/>
      <c r="J107" s="68"/>
      <c r="K107" s="30"/>
      <c r="L107" s="68" t="str">
        <f t="shared" si="9"/>
        <v/>
      </c>
      <c r="M107" s="30" t="str">
        <f t="shared" si="10"/>
        <v/>
      </c>
      <c r="N107" s="68" t="str">
        <f t="shared" si="11"/>
        <v/>
      </c>
      <c r="O107" s="68" t="str">
        <f t="shared" si="12"/>
        <v/>
      </c>
    </row>
    <row r="108" spans="2:15" ht="18" customHeight="1" x14ac:dyDescent="0.25">
      <c r="B108" s="21">
        <v>103</v>
      </c>
      <c r="C108" s="39"/>
      <c r="D108" s="39"/>
      <c r="E108" s="30"/>
      <c r="F108" s="30"/>
      <c r="G108" s="30"/>
      <c r="H108" s="30"/>
      <c r="I108" s="73"/>
      <c r="J108" s="68"/>
      <c r="K108" s="30"/>
      <c r="L108" s="68" t="str">
        <f t="shared" si="9"/>
        <v/>
      </c>
      <c r="M108" s="30" t="str">
        <f t="shared" si="10"/>
        <v/>
      </c>
      <c r="N108" s="68" t="str">
        <f t="shared" si="11"/>
        <v/>
      </c>
      <c r="O108" s="68" t="str">
        <f t="shared" si="12"/>
        <v/>
      </c>
    </row>
    <row r="109" spans="2:15" ht="18" customHeight="1" x14ac:dyDescent="0.25">
      <c r="B109" s="21">
        <v>104</v>
      </c>
      <c r="C109" s="39"/>
      <c r="D109" s="39"/>
      <c r="E109" s="30"/>
      <c r="F109" s="30"/>
      <c r="G109" s="30"/>
      <c r="H109" s="30"/>
      <c r="I109" s="73"/>
      <c r="J109" s="68"/>
      <c r="K109" s="30"/>
      <c r="L109" s="68" t="str">
        <f t="shared" si="9"/>
        <v/>
      </c>
      <c r="M109" s="30" t="str">
        <f t="shared" si="10"/>
        <v/>
      </c>
      <c r="N109" s="68" t="str">
        <f t="shared" si="11"/>
        <v/>
      </c>
      <c r="O109" s="68" t="str">
        <f t="shared" si="12"/>
        <v/>
      </c>
    </row>
    <row r="110" spans="2:15" ht="18" customHeight="1" x14ac:dyDescent="0.25">
      <c r="B110" s="21">
        <v>105</v>
      </c>
      <c r="C110" s="39"/>
      <c r="D110" s="39"/>
      <c r="E110" s="30"/>
      <c r="F110" s="30"/>
      <c r="G110" s="30"/>
      <c r="H110" s="30"/>
      <c r="I110" s="73"/>
      <c r="J110" s="68"/>
      <c r="K110" s="30"/>
      <c r="L110" s="68" t="str">
        <f t="shared" si="9"/>
        <v/>
      </c>
      <c r="M110" s="30" t="str">
        <f t="shared" si="10"/>
        <v/>
      </c>
      <c r="N110" s="68" t="str">
        <f t="shared" si="11"/>
        <v/>
      </c>
      <c r="O110" s="68" t="str">
        <f t="shared" si="12"/>
        <v/>
      </c>
    </row>
    <row r="111" spans="2:15" ht="18" customHeight="1" x14ac:dyDescent="0.25">
      <c r="B111" s="21">
        <v>106</v>
      </c>
      <c r="C111" s="39"/>
      <c r="D111" s="39"/>
      <c r="E111" s="30"/>
      <c r="F111" s="30"/>
      <c r="G111" s="30"/>
      <c r="H111" s="30"/>
      <c r="I111" s="73"/>
      <c r="J111" s="68"/>
      <c r="K111" s="30"/>
      <c r="L111" s="68" t="str">
        <f t="shared" si="9"/>
        <v/>
      </c>
      <c r="M111" s="30" t="str">
        <f t="shared" si="10"/>
        <v/>
      </c>
      <c r="N111" s="68" t="str">
        <f t="shared" si="11"/>
        <v/>
      </c>
      <c r="O111" s="68" t="str">
        <f t="shared" si="12"/>
        <v/>
      </c>
    </row>
    <row r="112" spans="2:15" ht="18" customHeight="1" x14ac:dyDescent="0.25">
      <c r="B112" s="21">
        <v>107</v>
      </c>
      <c r="C112" s="39"/>
      <c r="D112" s="39"/>
      <c r="E112" s="30"/>
      <c r="F112" s="30"/>
      <c r="G112" s="30"/>
      <c r="H112" s="30"/>
      <c r="I112" s="73"/>
      <c r="J112" s="68"/>
      <c r="K112" s="30"/>
      <c r="L112" s="68" t="str">
        <f t="shared" si="9"/>
        <v/>
      </c>
      <c r="M112" s="30" t="str">
        <f t="shared" si="10"/>
        <v/>
      </c>
      <c r="N112" s="68" t="str">
        <f t="shared" si="11"/>
        <v/>
      </c>
      <c r="O112" s="68" t="str">
        <f t="shared" si="12"/>
        <v/>
      </c>
    </row>
    <row r="113" spans="2:15" ht="18" customHeight="1" x14ac:dyDescent="0.25">
      <c r="B113" s="21">
        <v>108</v>
      </c>
      <c r="C113" s="39"/>
      <c r="D113" s="39"/>
      <c r="E113" s="30"/>
      <c r="F113" s="30"/>
      <c r="G113" s="30"/>
      <c r="H113" s="30"/>
      <c r="I113" s="73"/>
      <c r="J113" s="68"/>
      <c r="K113" s="30"/>
      <c r="L113" s="68" t="str">
        <f t="shared" si="9"/>
        <v/>
      </c>
      <c r="M113" s="30" t="str">
        <f t="shared" si="10"/>
        <v/>
      </c>
      <c r="N113" s="68" t="str">
        <f t="shared" si="11"/>
        <v/>
      </c>
      <c r="O113" s="68" t="str">
        <f t="shared" si="12"/>
        <v/>
      </c>
    </row>
    <row r="114" spans="2:15" ht="18" customHeight="1" x14ac:dyDescent="0.25">
      <c r="B114" s="21">
        <v>109</v>
      </c>
      <c r="C114" s="39"/>
      <c r="D114" s="39"/>
      <c r="E114" s="30"/>
      <c r="F114" s="30"/>
      <c r="G114" s="30"/>
      <c r="H114" s="30"/>
      <c r="I114" s="73"/>
      <c r="J114" s="68"/>
      <c r="K114" s="30"/>
      <c r="L114" s="68" t="str">
        <f t="shared" si="9"/>
        <v/>
      </c>
      <c r="M114" s="30" t="str">
        <f t="shared" si="10"/>
        <v/>
      </c>
      <c r="N114" s="68" t="str">
        <f t="shared" si="11"/>
        <v/>
      </c>
      <c r="O114" s="68" t="str">
        <f t="shared" si="12"/>
        <v/>
      </c>
    </row>
    <row r="115" spans="2:15" ht="18" customHeight="1" x14ac:dyDescent="0.25">
      <c r="B115" s="21">
        <v>110</v>
      </c>
      <c r="C115" s="39"/>
      <c r="D115" s="39"/>
      <c r="E115" s="30"/>
      <c r="F115" s="30"/>
      <c r="G115" s="30"/>
      <c r="H115" s="30"/>
      <c r="I115" s="73"/>
      <c r="J115" s="68"/>
      <c r="K115" s="30"/>
      <c r="L115" s="68" t="str">
        <f t="shared" si="9"/>
        <v/>
      </c>
      <c r="M115" s="30" t="str">
        <f t="shared" si="10"/>
        <v/>
      </c>
      <c r="N115" s="68" t="str">
        <f t="shared" si="11"/>
        <v/>
      </c>
      <c r="O115" s="68" t="str">
        <f t="shared" si="12"/>
        <v/>
      </c>
    </row>
    <row r="116" spans="2:15" ht="18" customHeight="1" x14ac:dyDescent="0.25">
      <c r="B116" s="21">
        <v>111</v>
      </c>
      <c r="C116" s="39"/>
      <c r="D116" s="39"/>
      <c r="E116" s="30"/>
      <c r="F116" s="30"/>
      <c r="G116" s="30"/>
      <c r="H116" s="30"/>
      <c r="I116" s="73"/>
      <c r="J116" s="68"/>
      <c r="K116" s="30"/>
      <c r="L116" s="68" t="str">
        <f t="shared" si="9"/>
        <v/>
      </c>
      <c r="M116" s="30" t="str">
        <f t="shared" si="10"/>
        <v/>
      </c>
      <c r="N116" s="68" t="str">
        <f t="shared" si="11"/>
        <v/>
      </c>
      <c r="O116" s="68" t="str">
        <f t="shared" si="12"/>
        <v/>
      </c>
    </row>
    <row r="117" spans="2:15" ht="18" customHeight="1" x14ac:dyDescent="0.25">
      <c r="B117" s="21">
        <v>112</v>
      </c>
      <c r="C117" s="39"/>
      <c r="D117" s="39"/>
      <c r="E117" s="30"/>
      <c r="F117" s="30"/>
      <c r="G117" s="30"/>
      <c r="H117" s="30"/>
      <c r="I117" s="73"/>
      <c r="J117" s="68"/>
      <c r="K117" s="30"/>
      <c r="L117" s="68" t="str">
        <f t="shared" si="9"/>
        <v/>
      </c>
      <c r="M117" s="30" t="str">
        <f t="shared" si="10"/>
        <v/>
      </c>
      <c r="N117" s="68" t="str">
        <f t="shared" si="11"/>
        <v/>
      </c>
      <c r="O117" s="68" t="str">
        <f t="shared" si="12"/>
        <v/>
      </c>
    </row>
    <row r="118" spans="2:15" ht="18" customHeight="1" x14ac:dyDescent="0.25">
      <c r="B118" s="21">
        <v>113</v>
      </c>
      <c r="C118" s="39"/>
      <c r="D118" s="39"/>
      <c r="E118" s="30"/>
      <c r="F118" s="30"/>
      <c r="G118" s="30"/>
      <c r="H118" s="30"/>
      <c r="I118" s="73"/>
      <c r="J118" s="68"/>
      <c r="K118" s="30"/>
      <c r="L118" s="68" t="str">
        <f t="shared" si="9"/>
        <v/>
      </c>
      <c r="M118" s="30" t="str">
        <f t="shared" si="10"/>
        <v/>
      </c>
      <c r="N118" s="68" t="str">
        <f t="shared" si="11"/>
        <v/>
      </c>
      <c r="O118" s="68" t="str">
        <f t="shared" si="12"/>
        <v/>
      </c>
    </row>
    <row r="119" spans="2:15" ht="18" customHeight="1" x14ac:dyDescent="0.25">
      <c r="B119" s="21">
        <v>114</v>
      </c>
      <c r="C119" s="39"/>
      <c r="D119" s="39"/>
      <c r="E119" s="30"/>
      <c r="F119" s="30"/>
      <c r="G119" s="30"/>
      <c r="H119" s="30"/>
      <c r="I119" s="73"/>
      <c r="J119" s="68"/>
      <c r="K119" s="30"/>
      <c r="L119" s="68" t="str">
        <f t="shared" si="9"/>
        <v/>
      </c>
      <c r="M119" s="30" t="str">
        <f t="shared" si="10"/>
        <v/>
      </c>
      <c r="N119" s="68" t="str">
        <f t="shared" si="11"/>
        <v/>
      </c>
      <c r="O119" s="68" t="str">
        <f t="shared" si="12"/>
        <v/>
      </c>
    </row>
    <row r="120" spans="2:15" ht="18" customHeight="1" x14ac:dyDescent="0.25">
      <c r="B120" s="21">
        <v>115</v>
      </c>
      <c r="C120" s="39"/>
      <c r="D120" s="39"/>
      <c r="E120" s="30"/>
      <c r="F120" s="30"/>
      <c r="G120" s="30"/>
      <c r="H120" s="30"/>
      <c r="I120" s="73"/>
      <c r="J120" s="68"/>
      <c r="K120" s="30"/>
      <c r="L120" s="68" t="str">
        <f t="shared" si="9"/>
        <v/>
      </c>
      <c r="M120" s="30" t="str">
        <f t="shared" si="10"/>
        <v/>
      </c>
      <c r="N120" s="68" t="str">
        <f t="shared" si="11"/>
        <v/>
      </c>
      <c r="O120" s="68" t="str">
        <f t="shared" si="12"/>
        <v/>
      </c>
    </row>
    <row r="121" spans="2:15" ht="18" customHeight="1" x14ac:dyDescent="0.25">
      <c r="B121" s="21">
        <v>116</v>
      </c>
      <c r="C121" s="39"/>
      <c r="D121" s="39"/>
      <c r="E121" s="30"/>
      <c r="F121" s="30"/>
      <c r="G121" s="30"/>
      <c r="H121" s="30"/>
      <c r="I121" s="73"/>
      <c r="J121" s="68"/>
      <c r="K121" s="30"/>
      <c r="L121" s="68" t="str">
        <f t="shared" si="9"/>
        <v/>
      </c>
      <c r="M121" s="30" t="str">
        <f t="shared" si="10"/>
        <v/>
      </c>
      <c r="N121" s="68" t="str">
        <f t="shared" si="11"/>
        <v/>
      </c>
      <c r="O121" s="68" t="str">
        <f t="shared" si="12"/>
        <v/>
      </c>
    </row>
    <row r="122" spans="2:15" ht="18" customHeight="1" x14ac:dyDescent="0.25">
      <c r="B122" s="21">
        <v>117</v>
      </c>
      <c r="C122" s="39"/>
      <c r="D122" s="39"/>
      <c r="E122" s="30"/>
      <c r="F122" s="30"/>
      <c r="G122" s="30"/>
      <c r="H122" s="30"/>
      <c r="I122" s="73"/>
      <c r="J122" s="68"/>
      <c r="K122" s="30"/>
      <c r="L122" s="68" t="str">
        <f t="shared" si="9"/>
        <v/>
      </c>
      <c r="M122" s="30" t="str">
        <f t="shared" si="10"/>
        <v/>
      </c>
      <c r="N122" s="68" t="str">
        <f t="shared" si="11"/>
        <v/>
      </c>
      <c r="O122" s="68" t="str">
        <f t="shared" si="12"/>
        <v/>
      </c>
    </row>
    <row r="123" spans="2:15" ht="18" customHeight="1" x14ac:dyDescent="0.25">
      <c r="B123" s="21">
        <v>118</v>
      </c>
      <c r="C123" s="39"/>
      <c r="D123" s="39"/>
      <c r="E123" s="30"/>
      <c r="F123" s="30"/>
      <c r="G123" s="30"/>
      <c r="H123" s="30"/>
      <c r="I123" s="73"/>
      <c r="J123" s="68"/>
      <c r="K123" s="30"/>
      <c r="L123" s="68" t="str">
        <f t="shared" si="9"/>
        <v/>
      </c>
      <c r="M123" s="30" t="str">
        <f t="shared" si="10"/>
        <v/>
      </c>
      <c r="N123" s="68" t="str">
        <f t="shared" si="11"/>
        <v/>
      </c>
      <c r="O123" s="68" t="str">
        <f t="shared" si="12"/>
        <v/>
      </c>
    </row>
    <row r="124" spans="2:15" ht="18" customHeight="1" x14ac:dyDescent="0.25">
      <c r="B124" s="21">
        <v>119</v>
      </c>
      <c r="C124" s="39"/>
      <c r="D124" s="39"/>
      <c r="E124" s="30"/>
      <c r="F124" s="30"/>
      <c r="G124" s="30"/>
      <c r="H124" s="30"/>
      <c r="I124" s="73"/>
      <c r="J124" s="68"/>
      <c r="K124" s="30"/>
      <c r="L124" s="68" t="str">
        <f t="shared" si="9"/>
        <v/>
      </c>
      <c r="M124" s="30" t="str">
        <f t="shared" si="10"/>
        <v/>
      </c>
      <c r="N124" s="68" t="str">
        <f t="shared" si="11"/>
        <v/>
      </c>
      <c r="O124" s="68" t="str">
        <f t="shared" si="12"/>
        <v/>
      </c>
    </row>
    <row r="125" spans="2:15" ht="18" customHeight="1" x14ac:dyDescent="0.25">
      <c r="B125" s="21">
        <v>120</v>
      </c>
      <c r="C125" s="39"/>
      <c r="D125" s="39"/>
      <c r="E125" s="30"/>
      <c r="F125" s="30"/>
      <c r="G125" s="30"/>
      <c r="H125" s="30"/>
      <c r="I125" s="73"/>
      <c r="J125" s="68"/>
      <c r="K125" s="30"/>
      <c r="L125" s="68" t="str">
        <f t="shared" si="9"/>
        <v/>
      </c>
      <c r="M125" s="30" t="str">
        <f t="shared" si="10"/>
        <v/>
      </c>
      <c r="N125" s="68" t="str">
        <f t="shared" si="11"/>
        <v/>
      </c>
      <c r="O125" s="68" t="str">
        <f t="shared" si="12"/>
        <v/>
      </c>
    </row>
    <row r="126" spans="2:15" ht="18" customHeight="1" x14ac:dyDescent="0.25">
      <c r="B126" s="21">
        <v>121</v>
      </c>
      <c r="C126" s="39"/>
      <c r="D126" s="39"/>
      <c r="E126" s="30"/>
      <c r="F126" s="30"/>
      <c r="G126" s="30"/>
      <c r="H126" s="30"/>
      <c r="I126" s="73"/>
      <c r="J126" s="68"/>
      <c r="K126" s="30"/>
      <c r="L126" s="68" t="str">
        <f t="shared" si="9"/>
        <v/>
      </c>
      <c r="M126" s="30" t="str">
        <f t="shared" si="10"/>
        <v/>
      </c>
      <c r="N126" s="68" t="str">
        <f t="shared" si="11"/>
        <v/>
      </c>
      <c r="O126" s="68" t="str">
        <f t="shared" si="12"/>
        <v/>
      </c>
    </row>
    <row r="127" spans="2:15" ht="18" customHeight="1" x14ac:dyDescent="0.25">
      <c r="B127" s="21">
        <v>122</v>
      </c>
      <c r="C127" s="39"/>
      <c r="D127" s="39"/>
      <c r="E127" s="30"/>
      <c r="F127" s="30"/>
      <c r="G127" s="30"/>
      <c r="H127" s="30"/>
      <c r="I127" s="73"/>
      <c r="J127" s="68"/>
      <c r="K127" s="30"/>
      <c r="L127" s="68" t="str">
        <f t="shared" si="9"/>
        <v/>
      </c>
      <c r="M127" s="30" t="str">
        <f t="shared" si="10"/>
        <v/>
      </c>
      <c r="N127" s="68" t="str">
        <f t="shared" si="11"/>
        <v/>
      </c>
      <c r="O127" s="68" t="str">
        <f t="shared" si="12"/>
        <v/>
      </c>
    </row>
    <row r="128" spans="2:15" ht="18" customHeight="1" x14ac:dyDescent="0.25">
      <c r="B128" s="21">
        <v>123</v>
      </c>
      <c r="C128" s="39"/>
      <c r="D128" s="39"/>
      <c r="E128" s="30"/>
      <c r="F128" s="30"/>
      <c r="G128" s="30"/>
      <c r="H128" s="30"/>
      <c r="I128" s="73"/>
      <c r="J128" s="68"/>
      <c r="K128" s="30"/>
      <c r="L128" s="68" t="str">
        <f t="shared" si="9"/>
        <v/>
      </c>
      <c r="M128" s="30" t="str">
        <f t="shared" si="10"/>
        <v/>
      </c>
      <c r="N128" s="68" t="str">
        <f t="shared" si="11"/>
        <v/>
      </c>
      <c r="O128" s="68" t="str">
        <f t="shared" si="12"/>
        <v/>
      </c>
    </row>
    <row r="129" spans="2:15" ht="18" customHeight="1" x14ac:dyDescent="0.25">
      <c r="B129" s="21">
        <v>124</v>
      </c>
      <c r="C129" s="39"/>
      <c r="D129" s="39"/>
      <c r="E129" s="30"/>
      <c r="F129" s="30"/>
      <c r="G129" s="30"/>
      <c r="H129" s="30"/>
      <c r="I129" s="73"/>
      <c r="J129" s="68"/>
      <c r="K129" s="30"/>
      <c r="L129" s="68" t="str">
        <f t="shared" si="9"/>
        <v/>
      </c>
      <c r="M129" s="30" t="str">
        <f t="shared" si="10"/>
        <v/>
      </c>
      <c r="N129" s="68" t="str">
        <f t="shared" si="11"/>
        <v/>
      </c>
      <c r="O129" s="68" t="str">
        <f t="shared" si="12"/>
        <v/>
      </c>
    </row>
    <row r="130" spans="2:15" ht="18" customHeight="1" x14ac:dyDescent="0.25">
      <c r="B130" s="21">
        <v>125</v>
      </c>
      <c r="C130" s="39"/>
      <c r="D130" s="39"/>
      <c r="E130" s="30"/>
      <c r="F130" s="30"/>
      <c r="G130" s="30"/>
      <c r="H130" s="30"/>
      <c r="I130" s="73"/>
      <c r="J130" s="68"/>
      <c r="K130" s="30"/>
      <c r="L130" s="68" t="str">
        <f t="shared" si="9"/>
        <v/>
      </c>
      <c r="M130" s="30" t="str">
        <f t="shared" si="10"/>
        <v/>
      </c>
      <c r="N130" s="68" t="str">
        <f t="shared" si="11"/>
        <v/>
      </c>
      <c r="O130" s="68" t="str">
        <f t="shared" si="12"/>
        <v/>
      </c>
    </row>
    <row r="131" spans="2:15" ht="18" customHeight="1" x14ac:dyDescent="0.25">
      <c r="B131" s="21">
        <v>126</v>
      </c>
      <c r="C131" s="39"/>
      <c r="D131" s="39"/>
      <c r="E131" s="30"/>
      <c r="F131" s="30"/>
      <c r="G131" s="30"/>
      <c r="H131" s="30"/>
      <c r="I131" s="73"/>
      <c r="J131" s="68"/>
      <c r="K131" s="30"/>
      <c r="L131" s="68" t="str">
        <f t="shared" si="9"/>
        <v/>
      </c>
      <c r="M131" s="30" t="str">
        <f t="shared" si="10"/>
        <v/>
      </c>
      <c r="N131" s="68" t="str">
        <f t="shared" si="11"/>
        <v/>
      </c>
      <c r="O131" s="68" t="str">
        <f t="shared" si="12"/>
        <v/>
      </c>
    </row>
    <row r="132" spans="2:15" ht="18" customHeight="1" x14ac:dyDescent="0.25">
      <c r="B132" s="21">
        <v>127</v>
      </c>
      <c r="C132" s="39"/>
      <c r="D132" s="39"/>
      <c r="E132" s="30"/>
      <c r="F132" s="30"/>
      <c r="G132" s="30"/>
      <c r="H132" s="30"/>
      <c r="I132" s="73"/>
      <c r="J132" s="68"/>
      <c r="K132" s="30"/>
      <c r="L132" s="68" t="str">
        <f t="shared" si="9"/>
        <v/>
      </c>
      <c r="M132" s="30" t="str">
        <f t="shared" si="10"/>
        <v/>
      </c>
      <c r="N132" s="68" t="str">
        <f t="shared" si="11"/>
        <v/>
      </c>
      <c r="O132" s="68" t="str">
        <f t="shared" si="12"/>
        <v/>
      </c>
    </row>
    <row r="133" spans="2:15" ht="18" customHeight="1" x14ac:dyDescent="0.25">
      <c r="B133" s="21">
        <v>128</v>
      </c>
      <c r="C133" s="39"/>
      <c r="D133" s="39"/>
      <c r="E133" s="30"/>
      <c r="F133" s="30"/>
      <c r="G133" s="30"/>
      <c r="H133" s="30"/>
      <c r="I133" s="73"/>
      <c r="J133" s="68"/>
      <c r="K133" s="30"/>
      <c r="L133" s="68" t="str">
        <f t="shared" si="9"/>
        <v/>
      </c>
      <c r="M133" s="30" t="str">
        <f t="shared" si="10"/>
        <v/>
      </c>
      <c r="N133" s="68" t="str">
        <f t="shared" si="11"/>
        <v/>
      </c>
      <c r="O133" s="68" t="str">
        <f t="shared" si="12"/>
        <v/>
      </c>
    </row>
    <row r="134" spans="2:15" ht="18" customHeight="1" x14ac:dyDescent="0.25">
      <c r="B134" s="21">
        <v>129</v>
      </c>
      <c r="C134" s="39"/>
      <c r="D134" s="39"/>
      <c r="E134" s="30"/>
      <c r="F134" s="30"/>
      <c r="G134" s="30"/>
      <c r="H134" s="30"/>
      <c r="I134" s="73"/>
      <c r="J134" s="68"/>
      <c r="K134" s="30"/>
      <c r="L134" s="68" t="str">
        <f t="shared" si="9"/>
        <v/>
      </c>
      <c r="M134" s="30" t="str">
        <f t="shared" si="10"/>
        <v/>
      </c>
      <c r="N134" s="68" t="str">
        <f t="shared" si="11"/>
        <v/>
      </c>
      <c r="O134" s="68" t="str">
        <f t="shared" si="12"/>
        <v/>
      </c>
    </row>
    <row r="135" spans="2:15" ht="18" customHeight="1" x14ac:dyDescent="0.25">
      <c r="B135" s="21">
        <v>130</v>
      </c>
      <c r="C135" s="39"/>
      <c r="D135" s="39"/>
      <c r="E135" s="30"/>
      <c r="F135" s="30"/>
      <c r="G135" s="30"/>
      <c r="H135" s="30"/>
      <c r="I135" s="73"/>
      <c r="J135" s="68"/>
      <c r="K135" s="30"/>
      <c r="L135" s="68" t="str">
        <f t="shared" si="9"/>
        <v/>
      </c>
      <c r="M135" s="30" t="str">
        <f t="shared" si="10"/>
        <v/>
      </c>
      <c r="N135" s="68" t="str">
        <f t="shared" si="11"/>
        <v/>
      </c>
      <c r="O135" s="68" t="str">
        <f t="shared" si="12"/>
        <v/>
      </c>
    </row>
    <row r="136" spans="2:15" ht="18" customHeight="1" x14ac:dyDescent="0.25">
      <c r="B136" s="21">
        <v>131</v>
      </c>
      <c r="C136" s="39"/>
      <c r="D136" s="39"/>
      <c r="E136" s="30"/>
      <c r="F136" s="30"/>
      <c r="G136" s="30"/>
      <c r="H136" s="30"/>
      <c r="I136" s="73"/>
      <c r="J136" s="68"/>
      <c r="K136" s="30"/>
      <c r="L136" s="68" t="str">
        <f t="shared" si="9"/>
        <v/>
      </c>
      <c r="M136" s="30" t="str">
        <f t="shared" si="10"/>
        <v/>
      </c>
      <c r="N136" s="68" t="str">
        <f t="shared" si="11"/>
        <v/>
      </c>
      <c r="O136" s="68" t="str">
        <f t="shared" si="12"/>
        <v/>
      </c>
    </row>
    <row r="137" spans="2:15" ht="18" customHeight="1" x14ac:dyDescent="0.25">
      <c r="B137" s="21">
        <v>132</v>
      </c>
      <c r="C137" s="39"/>
      <c r="D137" s="39"/>
      <c r="E137" s="30"/>
      <c r="F137" s="30"/>
      <c r="G137" s="30"/>
      <c r="H137" s="30"/>
      <c r="I137" s="73"/>
      <c r="J137" s="68"/>
      <c r="K137" s="30"/>
      <c r="L137" s="68" t="str">
        <f t="shared" si="9"/>
        <v/>
      </c>
      <c r="M137" s="30" t="str">
        <f t="shared" si="10"/>
        <v/>
      </c>
      <c r="N137" s="68" t="str">
        <f t="shared" si="11"/>
        <v/>
      </c>
      <c r="O137" s="68" t="str">
        <f t="shared" si="12"/>
        <v/>
      </c>
    </row>
    <row r="138" spans="2:15" ht="18" customHeight="1" x14ac:dyDescent="0.25">
      <c r="B138" s="21">
        <v>133</v>
      </c>
      <c r="C138" s="39"/>
      <c r="D138" s="39"/>
      <c r="E138" s="30"/>
      <c r="F138" s="30"/>
      <c r="G138" s="30"/>
      <c r="H138" s="30"/>
      <c r="I138" s="73"/>
      <c r="J138" s="68"/>
      <c r="K138" s="30"/>
      <c r="L138" s="68" t="str">
        <f t="shared" si="9"/>
        <v/>
      </c>
      <c r="M138" s="30" t="str">
        <f t="shared" si="10"/>
        <v/>
      </c>
      <c r="N138" s="68" t="str">
        <f t="shared" si="11"/>
        <v/>
      </c>
      <c r="O138" s="68" t="str">
        <f t="shared" si="12"/>
        <v/>
      </c>
    </row>
    <row r="139" spans="2:15" ht="18" customHeight="1" x14ac:dyDescent="0.25">
      <c r="B139" s="21">
        <v>134</v>
      </c>
      <c r="C139" s="39"/>
      <c r="D139" s="39"/>
      <c r="E139" s="30"/>
      <c r="F139" s="30"/>
      <c r="G139" s="30"/>
      <c r="H139" s="30"/>
      <c r="I139" s="73"/>
      <c r="J139" s="68"/>
      <c r="K139" s="30"/>
      <c r="L139" s="68" t="str">
        <f t="shared" si="9"/>
        <v/>
      </c>
      <c r="M139" s="30" t="str">
        <f t="shared" si="10"/>
        <v/>
      </c>
      <c r="N139" s="68" t="str">
        <f t="shared" si="11"/>
        <v/>
      </c>
      <c r="O139" s="68" t="str">
        <f t="shared" si="12"/>
        <v/>
      </c>
    </row>
    <row r="140" spans="2:15" ht="18" customHeight="1" x14ac:dyDescent="0.25">
      <c r="B140" s="21">
        <v>135</v>
      </c>
      <c r="C140" s="39"/>
      <c r="D140" s="39"/>
      <c r="E140" s="30"/>
      <c r="F140" s="30"/>
      <c r="G140" s="30"/>
      <c r="H140" s="30"/>
      <c r="I140" s="73"/>
      <c r="J140" s="68"/>
      <c r="K140" s="30"/>
      <c r="L140" s="68" t="str">
        <f t="shared" si="9"/>
        <v/>
      </c>
      <c r="M140" s="30" t="str">
        <f t="shared" si="10"/>
        <v/>
      </c>
      <c r="N140" s="68" t="str">
        <f t="shared" si="11"/>
        <v/>
      </c>
      <c r="O140" s="68" t="str">
        <f t="shared" si="12"/>
        <v/>
      </c>
    </row>
    <row r="141" spans="2:15" ht="18" customHeight="1" x14ac:dyDescent="0.25">
      <c r="B141" s="21">
        <v>136</v>
      </c>
      <c r="C141" s="39"/>
      <c r="D141" s="39"/>
      <c r="E141" s="30"/>
      <c r="F141" s="30"/>
      <c r="G141" s="30"/>
      <c r="H141" s="30"/>
      <c r="I141" s="73"/>
      <c r="J141" s="68"/>
      <c r="K141" s="30"/>
      <c r="L141" s="68" t="str">
        <f t="shared" ref="L141:L204" si="13">IF(C141="","",IF(D141="","Não Finalizada","Finalizada"))</f>
        <v/>
      </c>
      <c r="M141" s="30" t="str">
        <f t="shared" ref="M141:M204" si="14">IF(E141="","","#"&amp;B141&amp;" ("&amp;TEXT(C141,"dd/mmm")&amp;") - "&amp;E141&amp;"/"&amp;F141)</f>
        <v/>
      </c>
      <c r="N141" s="68" t="str">
        <f t="shared" ref="N141:N204" si="15">IF(D141="","",D141-C141)</f>
        <v/>
      </c>
      <c r="O141" s="68" t="str">
        <f t="shared" ref="O141:O204" si="16">IF(J141="","",J141-I141)</f>
        <v/>
      </c>
    </row>
    <row r="142" spans="2:15" ht="18" customHeight="1" x14ac:dyDescent="0.25">
      <c r="B142" s="21">
        <v>137</v>
      </c>
      <c r="C142" s="39"/>
      <c r="D142" s="39"/>
      <c r="E142" s="30"/>
      <c r="F142" s="30"/>
      <c r="G142" s="30"/>
      <c r="H142" s="30"/>
      <c r="I142" s="73"/>
      <c r="J142" s="68"/>
      <c r="K142" s="30"/>
      <c r="L142" s="68" t="str">
        <f t="shared" si="13"/>
        <v/>
      </c>
      <c r="M142" s="30" t="str">
        <f t="shared" si="14"/>
        <v/>
      </c>
      <c r="N142" s="68" t="str">
        <f t="shared" si="15"/>
        <v/>
      </c>
      <c r="O142" s="68" t="str">
        <f t="shared" si="16"/>
        <v/>
      </c>
    </row>
    <row r="143" spans="2:15" ht="18" customHeight="1" x14ac:dyDescent="0.25">
      <c r="B143" s="21">
        <v>138</v>
      </c>
      <c r="C143" s="39"/>
      <c r="D143" s="39"/>
      <c r="E143" s="30"/>
      <c r="F143" s="30"/>
      <c r="G143" s="30"/>
      <c r="H143" s="30"/>
      <c r="I143" s="73"/>
      <c r="J143" s="68"/>
      <c r="K143" s="30"/>
      <c r="L143" s="68" t="str">
        <f t="shared" si="13"/>
        <v/>
      </c>
      <c r="M143" s="30" t="str">
        <f t="shared" si="14"/>
        <v/>
      </c>
      <c r="N143" s="68" t="str">
        <f t="shared" si="15"/>
        <v/>
      </c>
      <c r="O143" s="68" t="str">
        <f t="shared" si="16"/>
        <v/>
      </c>
    </row>
    <row r="144" spans="2:15" ht="18" customHeight="1" x14ac:dyDescent="0.25">
      <c r="B144" s="21">
        <v>139</v>
      </c>
      <c r="C144" s="39"/>
      <c r="D144" s="39"/>
      <c r="E144" s="30"/>
      <c r="F144" s="30"/>
      <c r="G144" s="30"/>
      <c r="H144" s="30"/>
      <c r="I144" s="73"/>
      <c r="J144" s="68"/>
      <c r="K144" s="30"/>
      <c r="L144" s="68" t="str">
        <f t="shared" si="13"/>
        <v/>
      </c>
      <c r="M144" s="30" t="str">
        <f t="shared" si="14"/>
        <v/>
      </c>
      <c r="N144" s="68" t="str">
        <f t="shared" si="15"/>
        <v/>
      </c>
      <c r="O144" s="68" t="str">
        <f t="shared" si="16"/>
        <v/>
      </c>
    </row>
    <row r="145" spans="2:15" ht="18" customHeight="1" x14ac:dyDescent="0.25">
      <c r="B145" s="21">
        <v>140</v>
      </c>
      <c r="C145" s="39"/>
      <c r="D145" s="39"/>
      <c r="E145" s="30"/>
      <c r="F145" s="30"/>
      <c r="G145" s="30"/>
      <c r="H145" s="30"/>
      <c r="I145" s="73"/>
      <c r="J145" s="68"/>
      <c r="K145" s="30"/>
      <c r="L145" s="68" t="str">
        <f t="shared" si="13"/>
        <v/>
      </c>
      <c r="M145" s="30" t="str">
        <f t="shared" si="14"/>
        <v/>
      </c>
      <c r="N145" s="68" t="str">
        <f t="shared" si="15"/>
        <v/>
      </c>
      <c r="O145" s="68" t="str">
        <f t="shared" si="16"/>
        <v/>
      </c>
    </row>
    <row r="146" spans="2:15" ht="18" customHeight="1" x14ac:dyDescent="0.25">
      <c r="B146" s="21">
        <v>141</v>
      </c>
      <c r="C146" s="39"/>
      <c r="D146" s="39"/>
      <c r="E146" s="30"/>
      <c r="F146" s="30"/>
      <c r="G146" s="30"/>
      <c r="H146" s="30"/>
      <c r="I146" s="73"/>
      <c r="J146" s="68"/>
      <c r="K146" s="30"/>
      <c r="L146" s="68" t="str">
        <f t="shared" si="13"/>
        <v/>
      </c>
      <c r="M146" s="30" t="str">
        <f t="shared" si="14"/>
        <v/>
      </c>
      <c r="N146" s="68" t="str">
        <f t="shared" si="15"/>
        <v/>
      </c>
      <c r="O146" s="68" t="str">
        <f t="shared" si="16"/>
        <v/>
      </c>
    </row>
    <row r="147" spans="2:15" ht="18" customHeight="1" x14ac:dyDescent="0.25">
      <c r="B147" s="21">
        <v>142</v>
      </c>
      <c r="C147" s="39"/>
      <c r="D147" s="39"/>
      <c r="E147" s="30"/>
      <c r="F147" s="30"/>
      <c r="G147" s="30"/>
      <c r="H147" s="30"/>
      <c r="I147" s="73"/>
      <c r="J147" s="68"/>
      <c r="K147" s="30"/>
      <c r="L147" s="68" t="str">
        <f t="shared" si="13"/>
        <v/>
      </c>
      <c r="M147" s="30" t="str">
        <f t="shared" si="14"/>
        <v/>
      </c>
      <c r="N147" s="68" t="str">
        <f t="shared" si="15"/>
        <v/>
      </c>
      <c r="O147" s="68" t="str">
        <f t="shared" si="16"/>
        <v/>
      </c>
    </row>
    <row r="148" spans="2:15" ht="18" customHeight="1" x14ac:dyDescent="0.25">
      <c r="B148" s="21">
        <v>143</v>
      </c>
      <c r="C148" s="39"/>
      <c r="D148" s="39"/>
      <c r="E148" s="30"/>
      <c r="F148" s="30"/>
      <c r="G148" s="30"/>
      <c r="H148" s="30"/>
      <c r="I148" s="73"/>
      <c r="J148" s="68"/>
      <c r="K148" s="30"/>
      <c r="L148" s="68" t="str">
        <f t="shared" si="13"/>
        <v/>
      </c>
      <c r="M148" s="30" t="str">
        <f t="shared" si="14"/>
        <v/>
      </c>
      <c r="N148" s="68" t="str">
        <f t="shared" si="15"/>
        <v/>
      </c>
      <c r="O148" s="68" t="str">
        <f t="shared" si="16"/>
        <v/>
      </c>
    </row>
    <row r="149" spans="2:15" ht="18" customHeight="1" x14ac:dyDescent="0.25">
      <c r="B149" s="21">
        <v>144</v>
      </c>
      <c r="C149" s="39"/>
      <c r="D149" s="39"/>
      <c r="E149" s="30"/>
      <c r="F149" s="30"/>
      <c r="G149" s="30"/>
      <c r="H149" s="30"/>
      <c r="I149" s="73"/>
      <c r="J149" s="68"/>
      <c r="K149" s="30"/>
      <c r="L149" s="68" t="str">
        <f t="shared" si="13"/>
        <v/>
      </c>
      <c r="M149" s="30" t="str">
        <f t="shared" si="14"/>
        <v/>
      </c>
      <c r="N149" s="68" t="str">
        <f t="shared" si="15"/>
        <v/>
      </c>
      <c r="O149" s="68" t="str">
        <f t="shared" si="16"/>
        <v/>
      </c>
    </row>
    <row r="150" spans="2:15" ht="18" customHeight="1" x14ac:dyDescent="0.25">
      <c r="B150" s="21">
        <v>145</v>
      </c>
      <c r="C150" s="39"/>
      <c r="D150" s="39"/>
      <c r="E150" s="30"/>
      <c r="F150" s="30"/>
      <c r="G150" s="30"/>
      <c r="H150" s="30"/>
      <c r="I150" s="73"/>
      <c r="J150" s="68"/>
      <c r="K150" s="30"/>
      <c r="L150" s="68" t="str">
        <f t="shared" si="13"/>
        <v/>
      </c>
      <c r="M150" s="30" t="str">
        <f t="shared" si="14"/>
        <v/>
      </c>
      <c r="N150" s="68" t="str">
        <f t="shared" si="15"/>
        <v/>
      </c>
      <c r="O150" s="68" t="str">
        <f t="shared" si="16"/>
        <v/>
      </c>
    </row>
    <row r="151" spans="2:15" ht="18" customHeight="1" x14ac:dyDescent="0.25">
      <c r="B151" s="21">
        <v>146</v>
      </c>
      <c r="C151" s="39"/>
      <c r="D151" s="39"/>
      <c r="E151" s="30"/>
      <c r="F151" s="30"/>
      <c r="G151" s="30"/>
      <c r="H151" s="30"/>
      <c r="I151" s="73"/>
      <c r="J151" s="68"/>
      <c r="K151" s="30"/>
      <c r="L151" s="68" t="str">
        <f t="shared" si="13"/>
        <v/>
      </c>
      <c r="M151" s="30" t="str">
        <f t="shared" si="14"/>
        <v/>
      </c>
      <c r="N151" s="68" t="str">
        <f t="shared" si="15"/>
        <v/>
      </c>
      <c r="O151" s="68" t="str">
        <f t="shared" si="16"/>
        <v/>
      </c>
    </row>
    <row r="152" spans="2:15" ht="18" customHeight="1" x14ac:dyDescent="0.25">
      <c r="B152" s="21">
        <v>147</v>
      </c>
      <c r="C152" s="39"/>
      <c r="D152" s="39"/>
      <c r="E152" s="30"/>
      <c r="F152" s="30"/>
      <c r="G152" s="30"/>
      <c r="H152" s="30"/>
      <c r="I152" s="73"/>
      <c r="J152" s="68"/>
      <c r="K152" s="30"/>
      <c r="L152" s="68" t="str">
        <f t="shared" si="13"/>
        <v/>
      </c>
      <c r="M152" s="30" t="str">
        <f t="shared" si="14"/>
        <v/>
      </c>
      <c r="N152" s="68" t="str">
        <f t="shared" si="15"/>
        <v/>
      </c>
      <c r="O152" s="68" t="str">
        <f t="shared" si="16"/>
        <v/>
      </c>
    </row>
    <row r="153" spans="2:15" ht="18" customHeight="1" x14ac:dyDescent="0.25">
      <c r="B153" s="21">
        <v>148</v>
      </c>
      <c r="C153" s="39"/>
      <c r="D153" s="39"/>
      <c r="E153" s="30"/>
      <c r="F153" s="30"/>
      <c r="G153" s="30"/>
      <c r="H153" s="30"/>
      <c r="I153" s="73"/>
      <c r="J153" s="68"/>
      <c r="K153" s="30"/>
      <c r="L153" s="68" t="str">
        <f t="shared" si="13"/>
        <v/>
      </c>
      <c r="M153" s="30" t="str">
        <f t="shared" si="14"/>
        <v/>
      </c>
      <c r="N153" s="68" t="str">
        <f t="shared" si="15"/>
        <v/>
      </c>
      <c r="O153" s="68" t="str">
        <f t="shared" si="16"/>
        <v/>
      </c>
    </row>
    <row r="154" spans="2:15" ht="18" customHeight="1" x14ac:dyDescent="0.25">
      <c r="B154" s="21">
        <v>149</v>
      </c>
      <c r="C154" s="39"/>
      <c r="D154" s="39"/>
      <c r="E154" s="30"/>
      <c r="F154" s="30"/>
      <c r="G154" s="30"/>
      <c r="H154" s="30"/>
      <c r="I154" s="73"/>
      <c r="J154" s="68"/>
      <c r="K154" s="30"/>
      <c r="L154" s="68" t="str">
        <f t="shared" si="13"/>
        <v/>
      </c>
      <c r="M154" s="30" t="str">
        <f t="shared" si="14"/>
        <v/>
      </c>
      <c r="N154" s="68" t="str">
        <f t="shared" si="15"/>
        <v/>
      </c>
      <c r="O154" s="68" t="str">
        <f t="shared" si="16"/>
        <v/>
      </c>
    </row>
    <row r="155" spans="2:15" ht="18" customHeight="1" x14ac:dyDescent="0.25">
      <c r="B155" s="21">
        <v>150</v>
      </c>
      <c r="C155" s="39"/>
      <c r="D155" s="39"/>
      <c r="E155" s="30"/>
      <c r="F155" s="30"/>
      <c r="G155" s="30"/>
      <c r="H155" s="30"/>
      <c r="I155" s="73"/>
      <c r="J155" s="68"/>
      <c r="K155" s="30"/>
      <c r="L155" s="68" t="str">
        <f t="shared" si="13"/>
        <v/>
      </c>
      <c r="M155" s="30" t="str">
        <f t="shared" si="14"/>
        <v/>
      </c>
      <c r="N155" s="68" t="str">
        <f t="shared" si="15"/>
        <v/>
      </c>
      <c r="O155" s="68" t="str">
        <f t="shared" si="16"/>
        <v/>
      </c>
    </row>
    <row r="156" spans="2:15" ht="18" customHeight="1" x14ac:dyDescent="0.25">
      <c r="B156" s="21">
        <v>151</v>
      </c>
      <c r="C156" s="39"/>
      <c r="D156" s="39"/>
      <c r="E156" s="30"/>
      <c r="F156" s="30"/>
      <c r="G156" s="30"/>
      <c r="H156" s="30"/>
      <c r="I156" s="73"/>
      <c r="J156" s="68"/>
      <c r="K156" s="30"/>
      <c r="L156" s="68" t="str">
        <f t="shared" si="13"/>
        <v/>
      </c>
      <c r="M156" s="30" t="str">
        <f t="shared" si="14"/>
        <v/>
      </c>
      <c r="N156" s="68" t="str">
        <f t="shared" si="15"/>
        <v/>
      </c>
      <c r="O156" s="68" t="str">
        <f t="shared" si="16"/>
        <v/>
      </c>
    </row>
    <row r="157" spans="2:15" ht="18" customHeight="1" x14ac:dyDescent="0.25">
      <c r="B157" s="21">
        <v>152</v>
      </c>
      <c r="C157" s="39"/>
      <c r="D157" s="39"/>
      <c r="E157" s="30"/>
      <c r="F157" s="30"/>
      <c r="G157" s="30"/>
      <c r="H157" s="30"/>
      <c r="I157" s="73"/>
      <c r="J157" s="68"/>
      <c r="K157" s="30"/>
      <c r="L157" s="68" t="str">
        <f t="shared" si="13"/>
        <v/>
      </c>
      <c r="M157" s="30" t="str">
        <f t="shared" si="14"/>
        <v/>
      </c>
      <c r="N157" s="68" t="str">
        <f t="shared" si="15"/>
        <v/>
      </c>
      <c r="O157" s="68" t="str">
        <f t="shared" si="16"/>
        <v/>
      </c>
    </row>
    <row r="158" spans="2:15" ht="18" customHeight="1" x14ac:dyDescent="0.25">
      <c r="B158" s="21">
        <v>153</v>
      </c>
      <c r="C158" s="39"/>
      <c r="D158" s="39"/>
      <c r="E158" s="30"/>
      <c r="F158" s="30"/>
      <c r="G158" s="30"/>
      <c r="H158" s="30"/>
      <c r="I158" s="73"/>
      <c r="J158" s="68"/>
      <c r="K158" s="30"/>
      <c r="L158" s="68" t="str">
        <f t="shared" si="13"/>
        <v/>
      </c>
      <c r="M158" s="30" t="str">
        <f t="shared" si="14"/>
        <v/>
      </c>
      <c r="N158" s="68" t="str">
        <f t="shared" si="15"/>
        <v/>
      </c>
      <c r="O158" s="68" t="str">
        <f t="shared" si="16"/>
        <v/>
      </c>
    </row>
    <row r="159" spans="2:15" ht="18" customHeight="1" x14ac:dyDescent="0.25">
      <c r="B159" s="21">
        <v>154</v>
      </c>
      <c r="C159" s="39"/>
      <c r="D159" s="39"/>
      <c r="E159" s="30"/>
      <c r="F159" s="30"/>
      <c r="G159" s="30"/>
      <c r="H159" s="30"/>
      <c r="I159" s="73"/>
      <c r="J159" s="68"/>
      <c r="K159" s="30"/>
      <c r="L159" s="68" t="str">
        <f t="shared" si="13"/>
        <v/>
      </c>
      <c r="M159" s="30" t="str">
        <f t="shared" si="14"/>
        <v/>
      </c>
      <c r="N159" s="68" t="str">
        <f t="shared" si="15"/>
        <v/>
      </c>
      <c r="O159" s="68" t="str">
        <f t="shared" si="16"/>
        <v/>
      </c>
    </row>
    <row r="160" spans="2:15" ht="18" customHeight="1" x14ac:dyDescent="0.25">
      <c r="B160" s="21">
        <v>155</v>
      </c>
      <c r="C160" s="39"/>
      <c r="D160" s="39"/>
      <c r="E160" s="30"/>
      <c r="F160" s="30"/>
      <c r="G160" s="30"/>
      <c r="H160" s="30"/>
      <c r="I160" s="73"/>
      <c r="J160" s="68"/>
      <c r="K160" s="30"/>
      <c r="L160" s="68" t="str">
        <f t="shared" si="13"/>
        <v/>
      </c>
      <c r="M160" s="30" t="str">
        <f t="shared" si="14"/>
        <v/>
      </c>
      <c r="N160" s="68" t="str">
        <f t="shared" si="15"/>
        <v/>
      </c>
      <c r="O160" s="68" t="str">
        <f t="shared" si="16"/>
        <v/>
      </c>
    </row>
    <row r="161" spans="2:15" ht="18" customHeight="1" x14ac:dyDescent="0.25">
      <c r="B161" s="21">
        <v>156</v>
      </c>
      <c r="C161" s="39"/>
      <c r="D161" s="39"/>
      <c r="E161" s="30"/>
      <c r="F161" s="30"/>
      <c r="G161" s="30"/>
      <c r="H161" s="30"/>
      <c r="I161" s="73"/>
      <c r="J161" s="68"/>
      <c r="K161" s="30"/>
      <c r="L161" s="68" t="str">
        <f t="shared" si="13"/>
        <v/>
      </c>
      <c r="M161" s="30" t="str">
        <f t="shared" si="14"/>
        <v/>
      </c>
      <c r="N161" s="68" t="str">
        <f t="shared" si="15"/>
        <v/>
      </c>
      <c r="O161" s="68" t="str">
        <f t="shared" si="16"/>
        <v/>
      </c>
    </row>
    <row r="162" spans="2:15" ht="18" customHeight="1" x14ac:dyDescent="0.25">
      <c r="B162" s="21">
        <v>157</v>
      </c>
      <c r="C162" s="39"/>
      <c r="D162" s="39"/>
      <c r="E162" s="30"/>
      <c r="F162" s="30"/>
      <c r="G162" s="30"/>
      <c r="H162" s="30"/>
      <c r="I162" s="73"/>
      <c r="J162" s="68"/>
      <c r="K162" s="30"/>
      <c r="L162" s="68" t="str">
        <f t="shared" si="13"/>
        <v/>
      </c>
      <c r="M162" s="30" t="str">
        <f t="shared" si="14"/>
        <v/>
      </c>
      <c r="N162" s="68" t="str">
        <f t="shared" si="15"/>
        <v/>
      </c>
      <c r="O162" s="68" t="str">
        <f t="shared" si="16"/>
        <v/>
      </c>
    </row>
    <row r="163" spans="2:15" ht="18" customHeight="1" x14ac:dyDescent="0.25">
      <c r="B163" s="21">
        <v>158</v>
      </c>
      <c r="C163" s="39"/>
      <c r="D163" s="39"/>
      <c r="E163" s="30"/>
      <c r="F163" s="30"/>
      <c r="G163" s="30"/>
      <c r="H163" s="30"/>
      <c r="I163" s="73"/>
      <c r="J163" s="68"/>
      <c r="K163" s="30"/>
      <c r="L163" s="68" t="str">
        <f t="shared" si="13"/>
        <v/>
      </c>
      <c r="M163" s="30" t="str">
        <f t="shared" si="14"/>
        <v/>
      </c>
      <c r="N163" s="68" t="str">
        <f t="shared" si="15"/>
        <v/>
      </c>
      <c r="O163" s="68" t="str">
        <f t="shared" si="16"/>
        <v/>
      </c>
    </row>
    <row r="164" spans="2:15" ht="18" customHeight="1" x14ac:dyDescent="0.25">
      <c r="B164" s="21">
        <v>159</v>
      </c>
      <c r="C164" s="39"/>
      <c r="D164" s="39"/>
      <c r="E164" s="30"/>
      <c r="F164" s="30"/>
      <c r="G164" s="30"/>
      <c r="H164" s="30"/>
      <c r="I164" s="73"/>
      <c r="J164" s="68"/>
      <c r="K164" s="30"/>
      <c r="L164" s="68" t="str">
        <f t="shared" si="13"/>
        <v/>
      </c>
      <c r="M164" s="30" t="str">
        <f t="shared" si="14"/>
        <v/>
      </c>
      <c r="N164" s="68" t="str">
        <f t="shared" si="15"/>
        <v/>
      </c>
      <c r="O164" s="68" t="str">
        <f t="shared" si="16"/>
        <v/>
      </c>
    </row>
    <row r="165" spans="2:15" ht="18" customHeight="1" x14ac:dyDescent="0.25">
      <c r="B165" s="21">
        <v>160</v>
      </c>
      <c r="C165" s="39"/>
      <c r="D165" s="39"/>
      <c r="E165" s="30"/>
      <c r="F165" s="30"/>
      <c r="G165" s="30"/>
      <c r="H165" s="30"/>
      <c r="I165" s="73"/>
      <c r="J165" s="68"/>
      <c r="K165" s="30"/>
      <c r="L165" s="68" t="str">
        <f t="shared" si="13"/>
        <v/>
      </c>
      <c r="M165" s="30" t="str">
        <f t="shared" si="14"/>
        <v/>
      </c>
      <c r="N165" s="68" t="str">
        <f t="shared" si="15"/>
        <v/>
      </c>
      <c r="O165" s="68" t="str">
        <f t="shared" si="16"/>
        <v/>
      </c>
    </row>
    <row r="166" spans="2:15" ht="18" customHeight="1" x14ac:dyDescent="0.25">
      <c r="B166" s="21">
        <v>161</v>
      </c>
      <c r="C166" s="39"/>
      <c r="D166" s="39"/>
      <c r="E166" s="30"/>
      <c r="F166" s="30"/>
      <c r="G166" s="30"/>
      <c r="H166" s="30"/>
      <c r="I166" s="73"/>
      <c r="J166" s="68"/>
      <c r="K166" s="30"/>
      <c r="L166" s="68" t="str">
        <f t="shared" si="13"/>
        <v/>
      </c>
      <c r="M166" s="30" t="str">
        <f t="shared" si="14"/>
        <v/>
      </c>
      <c r="N166" s="68" t="str">
        <f t="shared" si="15"/>
        <v/>
      </c>
      <c r="O166" s="68" t="str">
        <f t="shared" si="16"/>
        <v/>
      </c>
    </row>
    <row r="167" spans="2:15" ht="18" customHeight="1" x14ac:dyDescent="0.25">
      <c r="B167" s="21">
        <v>162</v>
      </c>
      <c r="C167" s="39"/>
      <c r="D167" s="39"/>
      <c r="E167" s="30"/>
      <c r="F167" s="30"/>
      <c r="G167" s="30"/>
      <c r="H167" s="30"/>
      <c r="I167" s="73"/>
      <c r="J167" s="68"/>
      <c r="K167" s="30"/>
      <c r="L167" s="68" t="str">
        <f t="shared" si="13"/>
        <v/>
      </c>
      <c r="M167" s="30" t="str">
        <f t="shared" si="14"/>
        <v/>
      </c>
      <c r="N167" s="68" t="str">
        <f t="shared" si="15"/>
        <v/>
      </c>
      <c r="O167" s="68" t="str">
        <f t="shared" si="16"/>
        <v/>
      </c>
    </row>
    <row r="168" spans="2:15" ht="18" customHeight="1" x14ac:dyDescent="0.25">
      <c r="B168" s="21">
        <v>163</v>
      </c>
      <c r="C168" s="39"/>
      <c r="D168" s="39"/>
      <c r="E168" s="30"/>
      <c r="F168" s="30"/>
      <c r="G168" s="30"/>
      <c r="H168" s="30"/>
      <c r="I168" s="73"/>
      <c r="J168" s="68"/>
      <c r="K168" s="30"/>
      <c r="L168" s="68" t="str">
        <f t="shared" si="13"/>
        <v/>
      </c>
      <c r="M168" s="30" t="str">
        <f t="shared" si="14"/>
        <v/>
      </c>
      <c r="N168" s="68" t="str">
        <f t="shared" si="15"/>
        <v/>
      </c>
      <c r="O168" s="68" t="str">
        <f t="shared" si="16"/>
        <v/>
      </c>
    </row>
    <row r="169" spans="2:15" ht="18" customHeight="1" x14ac:dyDescent="0.25">
      <c r="B169" s="21">
        <v>164</v>
      </c>
      <c r="C169" s="39"/>
      <c r="D169" s="39"/>
      <c r="E169" s="30"/>
      <c r="F169" s="30"/>
      <c r="G169" s="30"/>
      <c r="H169" s="30"/>
      <c r="I169" s="73"/>
      <c r="J169" s="68"/>
      <c r="K169" s="30"/>
      <c r="L169" s="68" t="str">
        <f t="shared" si="13"/>
        <v/>
      </c>
      <c r="M169" s="30" t="str">
        <f t="shared" si="14"/>
        <v/>
      </c>
      <c r="N169" s="68" t="str">
        <f t="shared" si="15"/>
        <v/>
      </c>
      <c r="O169" s="68" t="str">
        <f t="shared" si="16"/>
        <v/>
      </c>
    </row>
    <row r="170" spans="2:15" ht="18" customHeight="1" x14ac:dyDescent="0.25">
      <c r="B170" s="21">
        <v>165</v>
      </c>
      <c r="C170" s="39"/>
      <c r="D170" s="39"/>
      <c r="E170" s="30"/>
      <c r="F170" s="30"/>
      <c r="G170" s="30"/>
      <c r="H170" s="30"/>
      <c r="I170" s="73"/>
      <c r="J170" s="68"/>
      <c r="K170" s="30"/>
      <c r="L170" s="68" t="str">
        <f t="shared" si="13"/>
        <v/>
      </c>
      <c r="M170" s="30" t="str">
        <f t="shared" si="14"/>
        <v/>
      </c>
      <c r="N170" s="68" t="str">
        <f t="shared" si="15"/>
        <v/>
      </c>
      <c r="O170" s="68" t="str">
        <f t="shared" si="16"/>
        <v/>
      </c>
    </row>
    <row r="171" spans="2:15" ht="18" customHeight="1" x14ac:dyDescent="0.25">
      <c r="B171" s="21">
        <v>166</v>
      </c>
      <c r="C171" s="39"/>
      <c r="D171" s="39"/>
      <c r="E171" s="30"/>
      <c r="F171" s="30"/>
      <c r="G171" s="30"/>
      <c r="H171" s="30"/>
      <c r="I171" s="73"/>
      <c r="J171" s="68"/>
      <c r="K171" s="30"/>
      <c r="L171" s="68" t="str">
        <f t="shared" si="13"/>
        <v/>
      </c>
      <c r="M171" s="30" t="str">
        <f t="shared" si="14"/>
        <v/>
      </c>
      <c r="N171" s="68" t="str">
        <f t="shared" si="15"/>
        <v/>
      </c>
      <c r="O171" s="68" t="str">
        <f t="shared" si="16"/>
        <v/>
      </c>
    </row>
    <row r="172" spans="2:15" ht="18" customHeight="1" x14ac:dyDescent="0.25">
      <c r="B172" s="21">
        <v>167</v>
      </c>
      <c r="C172" s="39"/>
      <c r="D172" s="39"/>
      <c r="E172" s="30"/>
      <c r="F172" s="30"/>
      <c r="G172" s="30"/>
      <c r="H172" s="30"/>
      <c r="I172" s="73"/>
      <c r="J172" s="68"/>
      <c r="K172" s="30"/>
      <c r="L172" s="68" t="str">
        <f t="shared" si="13"/>
        <v/>
      </c>
      <c r="M172" s="30" t="str">
        <f t="shared" si="14"/>
        <v/>
      </c>
      <c r="N172" s="68" t="str">
        <f t="shared" si="15"/>
        <v/>
      </c>
      <c r="O172" s="68" t="str">
        <f t="shared" si="16"/>
        <v/>
      </c>
    </row>
    <row r="173" spans="2:15" ht="18" customHeight="1" x14ac:dyDescent="0.25">
      <c r="B173" s="21">
        <v>168</v>
      </c>
      <c r="C173" s="39"/>
      <c r="D173" s="39"/>
      <c r="E173" s="30"/>
      <c r="F173" s="30"/>
      <c r="G173" s="30"/>
      <c r="H173" s="30"/>
      <c r="I173" s="73"/>
      <c r="J173" s="68"/>
      <c r="K173" s="30"/>
      <c r="L173" s="68" t="str">
        <f t="shared" si="13"/>
        <v/>
      </c>
      <c r="M173" s="30" t="str">
        <f t="shared" si="14"/>
        <v/>
      </c>
      <c r="N173" s="68" t="str">
        <f t="shared" si="15"/>
        <v/>
      </c>
      <c r="O173" s="68" t="str">
        <f t="shared" si="16"/>
        <v/>
      </c>
    </row>
    <row r="174" spans="2:15" ht="18" customHeight="1" x14ac:dyDescent="0.25">
      <c r="B174" s="21">
        <v>169</v>
      </c>
      <c r="C174" s="39"/>
      <c r="D174" s="39"/>
      <c r="E174" s="30"/>
      <c r="F174" s="30"/>
      <c r="G174" s="30"/>
      <c r="H174" s="30"/>
      <c r="I174" s="73"/>
      <c r="J174" s="68"/>
      <c r="K174" s="30"/>
      <c r="L174" s="68" t="str">
        <f t="shared" si="13"/>
        <v/>
      </c>
      <c r="M174" s="30" t="str">
        <f t="shared" si="14"/>
        <v/>
      </c>
      <c r="N174" s="68" t="str">
        <f t="shared" si="15"/>
        <v/>
      </c>
      <c r="O174" s="68" t="str">
        <f t="shared" si="16"/>
        <v/>
      </c>
    </row>
    <row r="175" spans="2:15" ht="18" customHeight="1" x14ac:dyDescent="0.25">
      <c r="B175" s="21">
        <v>170</v>
      </c>
      <c r="C175" s="39"/>
      <c r="D175" s="39"/>
      <c r="E175" s="30"/>
      <c r="F175" s="30"/>
      <c r="G175" s="30"/>
      <c r="H175" s="30"/>
      <c r="I175" s="73"/>
      <c r="J175" s="68"/>
      <c r="K175" s="30"/>
      <c r="L175" s="68" t="str">
        <f t="shared" si="13"/>
        <v/>
      </c>
      <c r="M175" s="30" t="str">
        <f t="shared" si="14"/>
        <v/>
      </c>
      <c r="N175" s="68" t="str">
        <f t="shared" si="15"/>
        <v/>
      </c>
      <c r="O175" s="68" t="str">
        <f t="shared" si="16"/>
        <v/>
      </c>
    </row>
    <row r="176" spans="2:15" ht="18" customHeight="1" x14ac:dyDescent="0.25">
      <c r="B176" s="21">
        <v>171</v>
      </c>
      <c r="C176" s="39"/>
      <c r="D176" s="39"/>
      <c r="E176" s="30"/>
      <c r="F176" s="30"/>
      <c r="G176" s="30"/>
      <c r="H176" s="30"/>
      <c r="I176" s="73"/>
      <c r="J176" s="68"/>
      <c r="K176" s="30"/>
      <c r="L176" s="68" t="str">
        <f t="shared" si="13"/>
        <v/>
      </c>
      <c r="M176" s="30" t="str">
        <f t="shared" si="14"/>
        <v/>
      </c>
      <c r="N176" s="68" t="str">
        <f t="shared" si="15"/>
        <v/>
      </c>
      <c r="O176" s="68" t="str">
        <f t="shared" si="16"/>
        <v/>
      </c>
    </row>
    <row r="177" spans="2:15" ht="18" customHeight="1" x14ac:dyDescent="0.25">
      <c r="B177" s="21">
        <v>172</v>
      </c>
      <c r="C177" s="39"/>
      <c r="D177" s="39"/>
      <c r="E177" s="30"/>
      <c r="F177" s="30"/>
      <c r="G177" s="30"/>
      <c r="H177" s="30"/>
      <c r="I177" s="73"/>
      <c r="J177" s="68"/>
      <c r="K177" s="30"/>
      <c r="L177" s="68" t="str">
        <f t="shared" si="13"/>
        <v/>
      </c>
      <c r="M177" s="30" t="str">
        <f t="shared" si="14"/>
        <v/>
      </c>
      <c r="N177" s="68" t="str">
        <f t="shared" si="15"/>
        <v/>
      </c>
      <c r="O177" s="68" t="str">
        <f t="shared" si="16"/>
        <v/>
      </c>
    </row>
    <row r="178" spans="2:15" ht="18" customHeight="1" x14ac:dyDescent="0.25">
      <c r="B178" s="21">
        <v>173</v>
      </c>
      <c r="C178" s="39"/>
      <c r="D178" s="39"/>
      <c r="E178" s="30"/>
      <c r="F178" s="30"/>
      <c r="G178" s="30"/>
      <c r="H178" s="30"/>
      <c r="I178" s="73"/>
      <c r="J178" s="68"/>
      <c r="K178" s="30"/>
      <c r="L178" s="68" t="str">
        <f t="shared" si="13"/>
        <v/>
      </c>
      <c r="M178" s="30" t="str">
        <f t="shared" si="14"/>
        <v/>
      </c>
      <c r="N178" s="68" t="str">
        <f t="shared" si="15"/>
        <v/>
      </c>
      <c r="O178" s="68" t="str">
        <f t="shared" si="16"/>
        <v/>
      </c>
    </row>
    <row r="179" spans="2:15" ht="18" customHeight="1" x14ac:dyDescent="0.25">
      <c r="B179" s="21">
        <v>174</v>
      </c>
      <c r="C179" s="39"/>
      <c r="D179" s="39"/>
      <c r="E179" s="30"/>
      <c r="F179" s="30"/>
      <c r="G179" s="30"/>
      <c r="H179" s="30"/>
      <c r="I179" s="73"/>
      <c r="J179" s="68"/>
      <c r="K179" s="30"/>
      <c r="L179" s="68" t="str">
        <f t="shared" si="13"/>
        <v/>
      </c>
      <c r="M179" s="30" t="str">
        <f t="shared" si="14"/>
        <v/>
      </c>
      <c r="N179" s="68" t="str">
        <f t="shared" si="15"/>
        <v/>
      </c>
      <c r="O179" s="68" t="str">
        <f t="shared" si="16"/>
        <v/>
      </c>
    </row>
    <row r="180" spans="2:15" ht="18" customHeight="1" x14ac:dyDescent="0.25">
      <c r="B180" s="21">
        <v>175</v>
      </c>
      <c r="C180" s="39"/>
      <c r="D180" s="39"/>
      <c r="E180" s="30"/>
      <c r="F180" s="30"/>
      <c r="G180" s="30"/>
      <c r="H180" s="30"/>
      <c r="I180" s="73"/>
      <c r="J180" s="68"/>
      <c r="K180" s="30"/>
      <c r="L180" s="68" t="str">
        <f t="shared" si="13"/>
        <v/>
      </c>
      <c r="M180" s="30" t="str">
        <f t="shared" si="14"/>
        <v/>
      </c>
      <c r="N180" s="68" t="str">
        <f t="shared" si="15"/>
        <v/>
      </c>
      <c r="O180" s="68" t="str">
        <f t="shared" si="16"/>
        <v/>
      </c>
    </row>
    <row r="181" spans="2:15" ht="18" customHeight="1" x14ac:dyDescent="0.25">
      <c r="B181" s="21">
        <v>176</v>
      </c>
      <c r="C181" s="39"/>
      <c r="D181" s="39"/>
      <c r="E181" s="30"/>
      <c r="F181" s="30"/>
      <c r="G181" s="30"/>
      <c r="H181" s="30"/>
      <c r="I181" s="73"/>
      <c r="J181" s="68"/>
      <c r="K181" s="30"/>
      <c r="L181" s="68" t="str">
        <f t="shared" si="13"/>
        <v/>
      </c>
      <c r="M181" s="30" t="str">
        <f t="shared" si="14"/>
        <v/>
      </c>
      <c r="N181" s="68" t="str">
        <f t="shared" si="15"/>
        <v/>
      </c>
      <c r="O181" s="68" t="str">
        <f t="shared" si="16"/>
        <v/>
      </c>
    </row>
    <row r="182" spans="2:15" ht="18" customHeight="1" x14ac:dyDescent="0.25">
      <c r="B182" s="21">
        <v>177</v>
      </c>
      <c r="C182" s="39"/>
      <c r="D182" s="39"/>
      <c r="E182" s="30"/>
      <c r="F182" s="30"/>
      <c r="G182" s="30"/>
      <c r="H182" s="30"/>
      <c r="I182" s="73"/>
      <c r="J182" s="68"/>
      <c r="K182" s="30"/>
      <c r="L182" s="68" t="str">
        <f t="shared" si="13"/>
        <v/>
      </c>
      <c r="M182" s="30" t="str">
        <f t="shared" si="14"/>
        <v/>
      </c>
      <c r="N182" s="68" t="str">
        <f t="shared" si="15"/>
        <v/>
      </c>
      <c r="O182" s="68" t="str">
        <f t="shared" si="16"/>
        <v/>
      </c>
    </row>
    <row r="183" spans="2:15" ht="18" customHeight="1" x14ac:dyDescent="0.25">
      <c r="B183" s="21">
        <v>178</v>
      </c>
      <c r="C183" s="39"/>
      <c r="D183" s="39"/>
      <c r="E183" s="30"/>
      <c r="F183" s="30"/>
      <c r="G183" s="30"/>
      <c r="H183" s="30"/>
      <c r="I183" s="73"/>
      <c r="J183" s="68"/>
      <c r="K183" s="30"/>
      <c r="L183" s="68" t="str">
        <f t="shared" si="13"/>
        <v/>
      </c>
      <c r="M183" s="30" t="str">
        <f t="shared" si="14"/>
        <v/>
      </c>
      <c r="N183" s="68" t="str">
        <f t="shared" si="15"/>
        <v/>
      </c>
      <c r="O183" s="68" t="str">
        <f t="shared" si="16"/>
        <v/>
      </c>
    </row>
    <row r="184" spans="2:15" ht="18" customHeight="1" x14ac:dyDescent="0.25">
      <c r="B184" s="21">
        <v>179</v>
      </c>
      <c r="C184" s="39"/>
      <c r="D184" s="39"/>
      <c r="E184" s="30"/>
      <c r="F184" s="30"/>
      <c r="G184" s="30"/>
      <c r="H184" s="30"/>
      <c r="I184" s="73"/>
      <c r="J184" s="68"/>
      <c r="K184" s="30"/>
      <c r="L184" s="68" t="str">
        <f t="shared" si="13"/>
        <v/>
      </c>
      <c r="M184" s="30" t="str">
        <f t="shared" si="14"/>
        <v/>
      </c>
      <c r="N184" s="68" t="str">
        <f t="shared" si="15"/>
        <v/>
      </c>
      <c r="O184" s="68" t="str">
        <f t="shared" si="16"/>
        <v/>
      </c>
    </row>
    <row r="185" spans="2:15" ht="18" customHeight="1" x14ac:dyDescent="0.25">
      <c r="B185" s="21">
        <v>180</v>
      </c>
      <c r="C185" s="39"/>
      <c r="D185" s="39"/>
      <c r="E185" s="30"/>
      <c r="F185" s="30"/>
      <c r="G185" s="30"/>
      <c r="H185" s="30"/>
      <c r="I185" s="73"/>
      <c r="J185" s="68"/>
      <c r="K185" s="30"/>
      <c r="L185" s="68" t="str">
        <f t="shared" si="13"/>
        <v/>
      </c>
      <c r="M185" s="30" t="str">
        <f t="shared" si="14"/>
        <v/>
      </c>
      <c r="N185" s="68" t="str">
        <f t="shared" si="15"/>
        <v/>
      </c>
      <c r="O185" s="68" t="str">
        <f t="shared" si="16"/>
        <v/>
      </c>
    </row>
    <row r="186" spans="2:15" ht="18" customHeight="1" x14ac:dyDescent="0.25">
      <c r="B186" s="21">
        <v>181</v>
      </c>
      <c r="C186" s="39"/>
      <c r="D186" s="39"/>
      <c r="E186" s="30"/>
      <c r="F186" s="30"/>
      <c r="G186" s="30"/>
      <c r="H186" s="30"/>
      <c r="I186" s="73"/>
      <c r="J186" s="68"/>
      <c r="K186" s="30"/>
      <c r="L186" s="68" t="str">
        <f t="shared" si="13"/>
        <v/>
      </c>
      <c r="M186" s="30" t="str">
        <f t="shared" si="14"/>
        <v/>
      </c>
      <c r="N186" s="68" t="str">
        <f t="shared" si="15"/>
        <v/>
      </c>
      <c r="O186" s="68" t="str">
        <f t="shared" si="16"/>
        <v/>
      </c>
    </row>
    <row r="187" spans="2:15" ht="18" customHeight="1" x14ac:dyDescent="0.25">
      <c r="B187" s="21">
        <v>182</v>
      </c>
      <c r="C187" s="39"/>
      <c r="D187" s="39"/>
      <c r="E187" s="30"/>
      <c r="F187" s="30"/>
      <c r="G187" s="30"/>
      <c r="H187" s="30"/>
      <c r="I187" s="73"/>
      <c r="J187" s="68"/>
      <c r="K187" s="30"/>
      <c r="L187" s="68" t="str">
        <f t="shared" si="13"/>
        <v/>
      </c>
      <c r="M187" s="30" t="str">
        <f t="shared" si="14"/>
        <v/>
      </c>
      <c r="N187" s="68" t="str">
        <f t="shared" si="15"/>
        <v/>
      </c>
      <c r="O187" s="68" t="str">
        <f t="shared" si="16"/>
        <v/>
      </c>
    </row>
    <row r="188" spans="2:15" ht="18" customHeight="1" x14ac:dyDescent="0.25">
      <c r="B188" s="21">
        <v>183</v>
      </c>
      <c r="C188" s="39"/>
      <c r="D188" s="39"/>
      <c r="E188" s="30"/>
      <c r="F188" s="30"/>
      <c r="G188" s="30"/>
      <c r="H188" s="30"/>
      <c r="I188" s="73"/>
      <c r="J188" s="68"/>
      <c r="K188" s="30"/>
      <c r="L188" s="68" t="str">
        <f t="shared" si="13"/>
        <v/>
      </c>
      <c r="M188" s="30" t="str">
        <f t="shared" si="14"/>
        <v/>
      </c>
      <c r="N188" s="68" t="str">
        <f t="shared" si="15"/>
        <v/>
      </c>
      <c r="O188" s="68" t="str">
        <f t="shared" si="16"/>
        <v/>
      </c>
    </row>
    <row r="189" spans="2:15" ht="18" customHeight="1" x14ac:dyDescent="0.25">
      <c r="B189" s="21">
        <v>184</v>
      </c>
      <c r="C189" s="39"/>
      <c r="D189" s="39"/>
      <c r="E189" s="30"/>
      <c r="F189" s="30"/>
      <c r="G189" s="30"/>
      <c r="H189" s="30"/>
      <c r="I189" s="73"/>
      <c r="J189" s="68"/>
      <c r="K189" s="30"/>
      <c r="L189" s="68" t="str">
        <f t="shared" si="13"/>
        <v/>
      </c>
      <c r="M189" s="30" t="str">
        <f t="shared" si="14"/>
        <v/>
      </c>
      <c r="N189" s="68" t="str">
        <f t="shared" si="15"/>
        <v/>
      </c>
      <c r="O189" s="68" t="str">
        <f t="shared" si="16"/>
        <v/>
      </c>
    </row>
    <row r="190" spans="2:15" ht="18" customHeight="1" x14ac:dyDescent="0.25">
      <c r="B190" s="21">
        <v>185</v>
      </c>
      <c r="C190" s="39"/>
      <c r="D190" s="39"/>
      <c r="E190" s="30"/>
      <c r="F190" s="30"/>
      <c r="G190" s="30"/>
      <c r="H190" s="30"/>
      <c r="I190" s="73"/>
      <c r="J190" s="68"/>
      <c r="K190" s="30"/>
      <c r="L190" s="68" t="str">
        <f t="shared" si="13"/>
        <v/>
      </c>
      <c r="M190" s="30" t="str">
        <f t="shared" si="14"/>
        <v/>
      </c>
      <c r="N190" s="68" t="str">
        <f t="shared" si="15"/>
        <v/>
      </c>
      <c r="O190" s="68" t="str">
        <f t="shared" si="16"/>
        <v/>
      </c>
    </row>
    <row r="191" spans="2:15" ht="18" customHeight="1" x14ac:dyDescent="0.25">
      <c r="B191" s="21">
        <v>186</v>
      </c>
      <c r="C191" s="39"/>
      <c r="D191" s="39"/>
      <c r="E191" s="30"/>
      <c r="F191" s="30"/>
      <c r="G191" s="30"/>
      <c r="H191" s="30"/>
      <c r="I191" s="73"/>
      <c r="J191" s="68"/>
      <c r="K191" s="30"/>
      <c r="L191" s="68" t="str">
        <f t="shared" si="13"/>
        <v/>
      </c>
      <c r="M191" s="30" t="str">
        <f t="shared" si="14"/>
        <v/>
      </c>
      <c r="N191" s="68" t="str">
        <f t="shared" si="15"/>
        <v/>
      </c>
      <c r="O191" s="68" t="str">
        <f t="shared" si="16"/>
        <v/>
      </c>
    </row>
    <row r="192" spans="2:15" ht="18" customHeight="1" x14ac:dyDescent="0.25">
      <c r="B192" s="21">
        <v>187</v>
      </c>
      <c r="C192" s="39"/>
      <c r="D192" s="39"/>
      <c r="E192" s="30"/>
      <c r="F192" s="30"/>
      <c r="G192" s="30"/>
      <c r="H192" s="30"/>
      <c r="I192" s="73"/>
      <c r="J192" s="68"/>
      <c r="K192" s="30"/>
      <c r="L192" s="68" t="str">
        <f t="shared" si="13"/>
        <v/>
      </c>
      <c r="M192" s="30" t="str">
        <f t="shared" si="14"/>
        <v/>
      </c>
      <c r="N192" s="68" t="str">
        <f t="shared" si="15"/>
        <v/>
      </c>
      <c r="O192" s="68" t="str">
        <f t="shared" si="16"/>
        <v/>
      </c>
    </row>
    <row r="193" spans="2:15" ht="18" customHeight="1" x14ac:dyDescent="0.25">
      <c r="B193" s="21">
        <v>188</v>
      </c>
      <c r="C193" s="39"/>
      <c r="D193" s="39"/>
      <c r="E193" s="30"/>
      <c r="F193" s="30"/>
      <c r="G193" s="30"/>
      <c r="H193" s="30"/>
      <c r="I193" s="73"/>
      <c r="J193" s="68"/>
      <c r="K193" s="30"/>
      <c r="L193" s="68" t="str">
        <f t="shared" si="13"/>
        <v/>
      </c>
      <c r="M193" s="30" t="str">
        <f t="shared" si="14"/>
        <v/>
      </c>
      <c r="N193" s="68" t="str">
        <f t="shared" si="15"/>
        <v/>
      </c>
      <c r="O193" s="68" t="str">
        <f t="shared" si="16"/>
        <v/>
      </c>
    </row>
    <row r="194" spans="2:15" ht="18" customHeight="1" x14ac:dyDescent="0.25">
      <c r="B194" s="21">
        <v>189</v>
      </c>
      <c r="C194" s="39"/>
      <c r="D194" s="39"/>
      <c r="E194" s="30"/>
      <c r="F194" s="30"/>
      <c r="G194" s="30"/>
      <c r="H194" s="30"/>
      <c r="I194" s="73"/>
      <c r="J194" s="68"/>
      <c r="K194" s="30"/>
      <c r="L194" s="68" t="str">
        <f t="shared" si="13"/>
        <v/>
      </c>
      <c r="M194" s="30" t="str">
        <f t="shared" si="14"/>
        <v/>
      </c>
      <c r="N194" s="68" t="str">
        <f t="shared" si="15"/>
        <v/>
      </c>
      <c r="O194" s="68" t="str">
        <f t="shared" si="16"/>
        <v/>
      </c>
    </row>
    <row r="195" spans="2:15" ht="18" customHeight="1" x14ac:dyDescent="0.25">
      <c r="B195" s="21">
        <v>190</v>
      </c>
      <c r="C195" s="39"/>
      <c r="D195" s="39"/>
      <c r="E195" s="30"/>
      <c r="F195" s="30"/>
      <c r="G195" s="30"/>
      <c r="H195" s="30"/>
      <c r="I195" s="73"/>
      <c r="J195" s="68"/>
      <c r="K195" s="30"/>
      <c r="L195" s="68" t="str">
        <f t="shared" si="13"/>
        <v/>
      </c>
      <c r="M195" s="30" t="str">
        <f t="shared" si="14"/>
        <v/>
      </c>
      <c r="N195" s="68" t="str">
        <f t="shared" si="15"/>
        <v/>
      </c>
      <c r="O195" s="68" t="str">
        <f t="shared" si="16"/>
        <v/>
      </c>
    </row>
    <row r="196" spans="2:15" ht="18" customHeight="1" x14ac:dyDescent="0.25">
      <c r="B196" s="21">
        <v>191</v>
      </c>
      <c r="C196" s="39"/>
      <c r="D196" s="39"/>
      <c r="E196" s="30"/>
      <c r="F196" s="30"/>
      <c r="G196" s="30"/>
      <c r="H196" s="30"/>
      <c r="I196" s="73"/>
      <c r="J196" s="68"/>
      <c r="K196" s="30"/>
      <c r="L196" s="68" t="str">
        <f t="shared" si="13"/>
        <v/>
      </c>
      <c r="M196" s="30" t="str">
        <f t="shared" si="14"/>
        <v/>
      </c>
      <c r="N196" s="68" t="str">
        <f t="shared" si="15"/>
        <v/>
      </c>
      <c r="O196" s="68" t="str">
        <f t="shared" si="16"/>
        <v/>
      </c>
    </row>
    <row r="197" spans="2:15" ht="18" customHeight="1" x14ac:dyDescent="0.25">
      <c r="B197" s="21">
        <v>192</v>
      </c>
      <c r="C197" s="39"/>
      <c r="D197" s="39"/>
      <c r="E197" s="30"/>
      <c r="F197" s="30"/>
      <c r="G197" s="30"/>
      <c r="H197" s="30"/>
      <c r="I197" s="73"/>
      <c r="J197" s="68"/>
      <c r="K197" s="30"/>
      <c r="L197" s="68" t="str">
        <f t="shared" si="13"/>
        <v/>
      </c>
      <c r="M197" s="30" t="str">
        <f t="shared" si="14"/>
        <v/>
      </c>
      <c r="N197" s="68" t="str">
        <f t="shared" si="15"/>
        <v/>
      </c>
      <c r="O197" s="68" t="str">
        <f t="shared" si="16"/>
        <v/>
      </c>
    </row>
    <row r="198" spans="2:15" ht="18" customHeight="1" x14ac:dyDescent="0.25">
      <c r="B198" s="21">
        <v>193</v>
      </c>
      <c r="C198" s="39"/>
      <c r="D198" s="39"/>
      <c r="E198" s="30"/>
      <c r="F198" s="30"/>
      <c r="G198" s="30"/>
      <c r="H198" s="30"/>
      <c r="I198" s="73"/>
      <c r="J198" s="68"/>
      <c r="K198" s="30"/>
      <c r="L198" s="68" t="str">
        <f t="shared" si="13"/>
        <v/>
      </c>
      <c r="M198" s="30" t="str">
        <f t="shared" si="14"/>
        <v/>
      </c>
      <c r="N198" s="68" t="str">
        <f t="shared" si="15"/>
        <v/>
      </c>
      <c r="O198" s="68" t="str">
        <f t="shared" si="16"/>
        <v/>
      </c>
    </row>
    <row r="199" spans="2:15" ht="18" customHeight="1" x14ac:dyDescent="0.25">
      <c r="B199" s="21">
        <v>194</v>
      </c>
      <c r="C199" s="39"/>
      <c r="D199" s="39"/>
      <c r="E199" s="30"/>
      <c r="F199" s="30"/>
      <c r="G199" s="30"/>
      <c r="H199" s="30"/>
      <c r="I199" s="73"/>
      <c r="J199" s="68"/>
      <c r="K199" s="30"/>
      <c r="L199" s="68" t="str">
        <f t="shared" si="13"/>
        <v/>
      </c>
      <c r="M199" s="30" t="str">
        <f t="shared" si="14"/>
        <v/>
      </c>
      <c r="N199" s="68" t="str">
        <f t="shared" si="15"/>
        <v/>
      </c>
      <c r="O199" s="68" t="str">
        <f t="shared" si="16"/>
        <v/>
      </c>
    </row>
    <row r="200" spans="2:15" ht="18" customHeight="1" x14ac:dyDescent="0.25">
      <c r="B200" s="21">
        <v>195</v>
      </c>
      <c r="C200" s="39"/>
      <c r="D200" s="39"/>
      <c r="E200" s="30"/>
      <c r="F200" s="30"/>
      <c r="G200" s="30"/>
      <c r="H200" s="30"/>
      <c r="I200" s="73"/>
      <c r="J200" s="68"/>
      <c r="K200" s="30"/>
      <c r="L200" s="68" t="str">
        <f t="shared" si="13"/>
        <v/>
      </c>
      <c r="M200" s="30" t="str">
        <f t="shared" si="14"/>
        <v/>
      </c>
      <c r="N200" s="68" t="str">
        <f t="shared" si="15"/>
        <v/>
      </c>
      <c r="O200" s="68" t="str">
        <f t="shared" si="16"/>
        <v/>
      </c>
    </row>
    <row r="201" spans="2:15" ht="18" customHeight="1" x14ac:dyDescent="0.25">
      <c r="B201" s="21">
        <v>196</v>
      </c>
      <c r="C201" s="39"/>
      <c r="D201" s="39"/>
      <c r="E201" s="30"/>
      <c r="F201" s="30"/>
      <c r="G201" s="30"/>
      <c r="H201" s="30"/>
      <c r="I201" s="73"/>
      <c r="J201" s="68"/>
      <c r="K201" s="30"/>
      <c r="L201" s="68" t="str">
        <f t="shared" si="13"/>
        <v/>
      </c>
      <c r="M201" s="30" t="str">
        <f t="shared" si="14"/>
        <v/>
      </c>
      <c r="N201" s="68" t="str">
        <f t="shared" si="15"/>
        <v/>
      </c>
      <c r="O201" s="68" t="str">
        <f t="shared" si="16"/>
        <v/>
      </c>
    </row>
    <row r="202" spans="2:15" ht="18" customHeight="1" x14ac:dyDescent="0.25">
      <c r="B202" s="21">
        <v>197</v>
      </c>
      <c r="C202" s="39"/>
      <c r="D202" s="39"/>
      <c r="E202" s="30"/>
      <c r="F202" s="30"/>
      <c r="G202" s="30"/>
      <c r="H202" s="30"/>
      <c r="I202" s="73"/>
      <c r="J202" s="68"/>
      <c r="K202" s="30"/>
      <c r="L202" s="68" t="str">
        <f t="shared" si="13"/>
        <v/>
      </c>
      <c r="M202" s="30" t="str">
        <f t="shared" si="14"/>
        <v/>
      </c>
      <c r="N202" s="68" t="str">
        <f t="shared" si="15"/>
        <v/>
      </c>
      <c r="O202" s="68" t="str">
        <f t="shared" si="16"/>
        <v/>
      </c>
    </row>
    <row r="203" spans="2:15" ht="18" customHeight="1" x14ac:dyDescent="0.25">
      <c r="B203" s="21">
        <v>198</v>
      </c>
      <c r="C203" s="39"/>
      <c r="D203" s="39"/>
      <c r="E203" s="30"/>
      <c r="F203" s="30"/>
      <c r="G203" s="30"/>
      <c r="H203" s="30"/>
      <c r="I203" s="73"/>
      <c r="J203" s="68"/>
      <c r="K203" s="30"/>
      <c r="L203" s="68" t="str">
        <f t="shared" si="13"/>
        <v/>
      </c>
      <c r="M203" s="30" t="str">
        <f t="shared" si="14"/>
        <v/>
      </c>
      <c r="N203" s="68" t="str">
        <f t="shared" si="15"/>
        <v/>
      </c>
      <c r="O203" s="68" t="str">
        <f t="shared" si="16"/>
        <v/>
      </c>
    </row>
    <row r="204" spans="2:15" ht="18" customHeight="1" x14ac:dyDescent="0.25">
      <c r="B204" s="21">
        <v>199</v>
      </c>
      <c r="C204" s="39"/>
      <c r="D204" s="39"/>
      <c r="E204" s="30"/>
      <c r="F204" s="30"/>
      <c r="G204" s="30"/>
      <c r="H204" s="30"/>
      <c r="I204" s="73"/>
      <c r="J204" s="68"/>
      <c r="K204" s="30"/>
      <c r="L204" s="68" t="str">
        <f t="shared" si="13"/>
        <v/>
      </c>
      <c r="M204" s="30" t="str">
        <f t="shared" si="14"/>
        <v/>
      </c>
      <c r="N204" s="68" t="str">
        <f t="shared" si="15"/>
        <v/>
      </c>
      <c r="O204" s="68" t="str">
        <f t="shared" si="16"/>
        <v/>
      </c>
    </row>
    <row r="205" spans="2:15" ht="18" customHeight="1" x14ac:dyDescent="0.25">
      <c r="B205" s="21">
        <v>200</v>
      </c>
      <c r="C205" s="39"/>
      <c r="D205" s="39"/>
      <c r="E205" s="30"/>
      <c r="F205" s="30"/>
      <c r="G205" s="30"/>
      <c r="H205" s="30"/>
      <c r="I205" s="73"/>
      <c r="J205" s="68"/>
      <c r="K205" s="30"/>
      <c r="L205" s="68" t="str">
        <f t="shared" ref="L205:L268" si="17">IF(C205="","",IF(D205="","Não Finalizada","Finalizada"))</f>
        <v/>
      </c>
      <c r="M205" s="30" t="str">
        <f t="shared" ref="M205:M268" si="18">IF(E205="","","#"&amp;B205&amp;" ("&amp;TEXT(C205,"dd/mmm")&amp;") - "&amp;E205&amp;"/"&amp;F205)</f>
        <v/>
      </c>
      <c r="N205" s="68" t="str">
        <f t="shared" ref="N205:N268" si="19">IF(D205="","",D205-C205)</f>
        <v/>
      </c>
      <c r="O205" s="68" t="str">
        <f t="shared" ref="O205:O268" si="20">IF(J205="","",J205-I205)</f>
        <v/>
      </c>
    </row>
    <row r="206" spans="2:15" ht="18" customHeight="1" x14ac:dyDescent="0.25">
      <c r="B206" s="21">
        <v>201</v>
      </c>
      <c r="C206" s="39"/>
      <c r="D206" s="39"/>
      <c r="E206" s="30"/>
      <c r="F206" s="30"/>
      <c r="G206" s="30"/>
      <c r="H206" s="30"/>
      <c r="I206" s="73"/>
      <c r="J206" s="68"/>
      <c r="K206" s="30"/>
      <c r="L206" s="68" t="str">
        <f t="shared" si="17"/>
        <v/>
      </c>
      <c r="M206" s="30" t="str">
        <f t="shared" si="18"/>
        <v/>
      </c>
      <c r="N206" s="68" t="str">
        <f t="shared" si="19"/>
        <v/>
      </c>
      <c r="O206" s="68" t="str">
        <f t="shared" si="20"/>
        <v/>
      </c>
    </row>
    <row r="207" spans="2:15" ht="18" customHeight="1" x14ac:dyDescent="0.25">
      <c r="B207" s="21">
        <v>202</v>
      </c>
      <c r="C207" s="39"/>
      <c r="D207" s="39"/>
      <c r="E207" s="30"/>
      <c r="F207" s="30"/>
      <c r="G207" s="30"/>
      <c r="H207" s="30"/>
      <c r="I207" s="73"/>
      <c r="J207" s="68"/>
      <c r="K207" s="30"/>
      <c r="L207" s="68" t="str">
        <f t="shared" si="17"/>
        <v/>
      </c>
      <c r="M207" s="30" t="str">
        <f t="shared" si="18"/>
        <v/>
      </c>
      <c r="N207" s="68" t="str">
        <f t="shared" si="19"/>
        <v/>
      </c>
      <c r="O207" s="68" t="str">
        <f t="shared" si="20"/>
        <v/>
      </c>
    </row>
    <row r="208" spans="2:15" ht="18" customHeight="1" x14ac:dyDescent="0.25">
      <c r="B208" s="21">
        <v>203</v>
      </c>
      <c r="C208" s="39"/>
      <c r="D208" s="39"/>
      <c r="E208" s="30"/>
      <c r="F208" s="30"/>
      <c r="G208" s="30"/>
      <c r="H208" s="30"/>
      <c r="I208" s="73"/>
      <c r="J208" s="68"/>
      <c r="K208" s="30"/>
      <c r="L208" s="68" t="str">
        <f t="shared" si="17"/>
        <v/>
      </c>
      <c r="M208" s="30" t="str">
        <f t="shared" si="18"/>
        <v/>
      </c>
      <c r="N208" s="68" t="str">
        <f t="shared" si="19"/>
        <v/>
      </c>
      <c r="O208" s="68" t="str">
        <f t="shared" si="20"/>
        <v/>
      </c>
    </row>
    <row r="209" spans="2:15" ht="18" customHeight="1" x14ac:dyDescent="0.25">
      <c r="B209" s="21">
        <v>204</v>
      </c>
      <c r="C209" s="39"/>
      <c r="D209" s="39"/>
      <c r="E209" s="30"/>
      <c r="F209" s="30"/>
      <c r="G209" s="30"/>
      <c r="H209" s="30"/>
      <c r="I209" s="73"/>
      <c r="J209" s="68"/>
      <c r="K209" s="30"/>
      <c r="L209" s="68" t="str">
        <f t="shared" si="17"/>
        <v/>
      </c>
      <c r="M209" s="30" t="str">
        <f t="shared" si="18"/>
        <v/>
      </c>
      <c r="N209" s="68" t="str">
        <f t="shared" si="19"/>
        <v/>
      </c>
      <c r="O209" s="68" t="str">
        <f t="shared" si="20"/>
        <v/>
      </c>
    </row>
    <row r="210" spans="2:15" ht="18" customHeight="1" x14ac:dyDescent="0.25">
      <c r="B210" s="21">
        <v>205</v>
      </c>
      <c r="C210" s="39"/>
      <c r="D210" s="39"/>
      <c r="E210" s="30"/>
      <c r="F210" s="30"/>
      <c r="G210" s="30"/>
      <c r="H210" s="30"/>
      <c r="I210" s="73"/>
      <c r="J210" s="68"/>
      <c r="K210" s="30"/>
      <c r="L210" s="68" t="str">
        <f t="shared" si="17"/>
        <v/>
      </c>
      <c r="M210" s="30" t="str">
        <f t="shared" si="18"/>
        <v/>
      </c>
      <c r="N210" s="68" t="str">
        <f t="shared" si="19"/>
        <v/>
      </c>
      <c r="O210" s="68" t="str">
        <f t="shared" si="20"/>
        <v/>
      </c>
    </row>
    <row r="211" spans="2:15" ht="18" customHeight="1" x14ac:dyDescent="0.25">
      <c r="B211" s="21">
        <v>206</v>
      </c>
      <c r="C211" s="39"/>
      <c r="D211" s="39"/>
      <c r="E211" s="30"/>
      <c r="F211" s="30"/>
      <c r="G211" s="30"/>
      <c r="H211" s="30"/>
      <c r="I211" s="73"/>
      <c r="J211" s="68"/>
      <c r="K211" s="30"/>
      <c r="L211" s="68" t="str">
        <f t="shared" si="17"/>
        <v/>
      </c>
      <c r="M211" s="30" t="str">
        <f t="shared" si="18"/>
        <v/>
      </c>
      <c r="N211" s="68" t="str">
        <f t="shared" si="19"/>
        <v/>
      </c>
      <c r="O211" s="68" t="str">
        <f t="shared" si="20"/>
        <v/>
      </c>
    </row>
    <row r="212" spans="2:15" ht="18" customHeight="1" x14ac:dyDescent="0.25">
      <c r="B212" s="21">
        <v>207</v>
      </c>
      <c r="C212" s="39"/>
      <c r="D212" s="39"/>
      <c r="E212" s="30"/>
      <c r="F212" s="30"/>
      <c r="G212" s="30"/>
      <c r="H212" s="30"/>
      <c r="I212" s="73"/>
      <c r="J212" s="68"/>
      <c r="K212" s="30"/>
      <c r="L212" s="68" t="str">
        <f t="shared" si="17"/>
        <v/>
      </c>
      <c r="M212" s="30" t="str">
        <f t="shared" si="18"/>
        <v/>
      </c>
      <c r="N212" s="68" t="str">
        <f t="shared" si="19"/>
        <v/>
      </c>
      <c r="O212" s="68" t="str">
        <f t="shared" si="20"/>
        <v/>
      </c>
    </row>
    <row r="213" spans="2:15" ht="18" customHeight="1" x14ac:dyDescent="0.25">
      <c r="B213" s="21">
        <v>208</v>
      </c>
      <c r="C213" s="39"/>
      <c r="D213" s="39"/>
      <c r="E213" s="30"/>
      <c r="F213" s="30"/>
      <c r="G213" s="30"/>
      <c r="H213" s="30"/>
      <c r="I213" s="73"/>
      <c r="J213" s="68"/>
      <c r="K213" s="30"/>
      <c r="L213" s="68" t="str">
        <f t="shared" si="17"/>
        <v/>
      </c>
      <c r="M213" s="30" t="str">
        <f t="shared" si="18"/>
        <v/>
      </c>
      <c r="N213" s="68" t="str">
        <f t="shared" si="19"/>
        <v/>
      </c>
      <c r="O213" s="68" t="str">
        <f t="shared" si="20"/>
        <v/>
      </c>
    </row>
    <row r="214" spans="2:15" ht="18" customHeight="1" x14ac:dyDescent="0.25">
      <c r="B214" s="21">
        <v>209</v>
      </c>
      <c r="C214" s="39"/>
      <c r="D214" s="39"/>
      <c r="E214" s="30"/>
      <c r="F214" s="30"/>
      <c r="G214" s="30"/>
      <c r="H214" s="30"/>
      <c r="I214" s="73"/>
      <c r="J214" s="68"/>
      <c r="K214" s="30"/>
      <c r="L214" s="68" t="str">
        <f t="shared" si="17"/>
        <v/>
      </c>
      <c r="M214" s="30" t="str">
        <f t="shared" si="18"/>
        <v/>
      </c>
      <c r="N214" s="68" t="str">
        <f t="shared" si="19"/>
        <v/>
      </c>
      <c r="O214" s="68" t="str">
        <f t="shared" si="20"/>
        <v/>
      </c>
    </row>
    <row r="215" spans="2:15" ht="18" customHeight="1" x14ac:dyDescent="0.25">
      <c r="B215" s="21">
        <v>210</v>
      </c>
      <c r="C215" s="39"/>
      <c r="D215" s="39"/>
      <c r="E215" s="30"/>
      <c r="F215" s="30"/>
      <c r="G215" s="30"/>
      <c r="H215" s="30"/>
      <c r="I215" s="73"/>
      <c r="J215" s="68"/>
      <c r="K215" s="30"/>
      <c r="L215" s="68" t="str">
        <f t="shared" si="17"/>
        <v/>
      </c>
      <c r="M215" s="30" t="str">
        <f t="shared" si="18"/>
        <v/>
      </c>
      <c r="N215" s="68" t="str">
        <f t="shared" si="19"/>
        <v/>
      </c>
      <c r="O215" s="68" t="str">
        <f t="shared" si="20"/>
        <v/>
      </c>
    </row>
    <row r="216" spans="2:15" ht="18" customHeight="1" x14ac:dyDescent="0.25">
      <c r="B216" s="21">
        <v>211</v>
      </c>
      <c r="C216" s="39"/>
      <c r="D216" s="39"/>
      <c r="E216" s="30"/>
      <c r="F216" s="30"/>
      <c r="G216" s="30"/>
      <c r="H216" s="30"/>
      <c r="I216" s="73"/>
      <c r="J216" s="68"/>
      <c r="K216" s="30"/>
      <c r="L216" s="68" t="str">
        <f t="shared" si="17"/>
        <v/>
      </c>
      <c r="M216" s="30" t="str">
        <f t="shared" si="18"/>
        <v/>
      </c>
      <c r="N216" s="68" t="str">
        <f t="shared" si="19"/>
        <v/>
      </c>
      <c r="O216" s="68" t="str">
        <f t="shared" si="20"/>
        <v/>
      </c>
    </row>
    <row r="217" spans="2:15" ht="18" customHeight="1" x14ac:dyDescent="0.25">
      <c r="B217" s="21">
        <v>212</v>
      </c>
      <c r="C217" s="39"/>
      <c r="D217" s="39"/>
      <c r="E217" s="30"/>
      <c r="F217" s="30"/>
      <c r="G217" s="30"/>
      <c r="H217" s="30"/>
      <c r="I217" s="73"/>
      <c r="J217" s="68"/>
      <c r="K217" s="30"/>
      <c r="L217" s="68" t="str">
        <f t="shared" si="17"/>
        <v/>
      </c>
      <c r="M217" s="30" t="str">
        <f t="shared" si="18"/>
        <v/>
      </c>
      <c r="N217" s="68" t="str">
        <f t="shared" si="19"/>
        <v/>
      </c>
      <c r="O217" s="68" t="str">
        <f t="shared" si="20"/>
        <v/>
      </c>
    </row>
    <row r="218" spans="2:15" ht="18" customHeight="1" x14ac:dyDescent="0.25">
      <c r="B218" s="21">
        <v>213</v>
      </c>
      <c r="C218" s="39"/>
      <c r="D218" s="39"/>
      <c r="E218" s="30"/>
      <c r="F218" s="30"/>
      <c r="G218" s="30"/>
      <c r="H218" s="30"/>
      <c r="I218" s="73"/>
      <c r="J218" s="68"/>
      <c r="K218" s="30"/>
      <c r="L218" s="68" t="str">
        <f t="shared" si="17"/>
        <v/>
      </c>
      <c r="M218" s="30" t="str">
        <f t="shared" si="18"/>
        <v/>
      </c>
      <c r="N218" s="68" t="str">
        <f t="shared" si="19"/>
        <v/>
      </c>
      <c r="O218" s="68" t="str">
        <f t="shared" si="20"/>
        <v/>
      </c>
    </row>
    <row r="219" spans="2:15" ht="18" customHeight="1" x14ac:dyDescent="0.25">
      <c r="B219" s="21">
        <v>214</v>
      </c>
      <c r="C219" s="39"/>
      <c r="D219" s="39"/>
      <c r="E219" s="30"/>
      <c r="F219" s="30"/>
      <c r="G219" s="30"/>
      <c r="H219" s="30"/>
      <c r="I219" s="73"/>
      <c r="J219" s="68"/>
      <c r="K219" s="30"/>
      <c r="L219" s="68" t="str">
        <f t="shared" si="17"/>
        <v/>
      </c>
      <c r="M219" s="30" t="str">
        <f t="shared" si="18"/>
        <v/>
      </c>
      <c r="N219" s="68" t="str">
        <f t="shared" si="19"/>
        <v/>
      </c>
      <c r="O219" s="68" t="str">
        <f t="shared" si="20"/>
        <v/>
      </c>
    </row>
    <row r="220" spans="2:15" ht="18" customHeight="1" x14ac:dyDescent="0.25">
      <c r="B220" s="21">
        <v>215</v>
      </c>
      <c r="C220" s="39"/>
      <c r="D220" s="39"/>
      <c r="E220" s="30"/>
      <c r="F220" s="30"/>
      <c r="G220" s="30"/>
      <c r="H220" s="30"/>
      <c r="I220" s="73"/>
      <c r="J220" s="68"/>
      <c r="K220" s="30"/>
      <c r="L220" s="68" t="str">
        <f t="shared" si="17"/>
        <v/>
      </c>
      <c r="M220" s="30" t="str">
        <f t="shared" si="18"/>
        <v/>
      </c>
      <c r="N220" s="68" t="str">
        <f t="shared" si="19"/>
        <v/>
      </c>
      <c r="O220" s="68" t="str">
        <f t="shared" si="20"/>
        <v/>
      </c>
    </row>
    <row r="221" spans="2:15" ht="18" customHeight="1" x14ac:dyDescent="0.25">
      <c r="B221" s="21">
        <v>216</v>
      </c>
      <c r="C221" s="39"/>
      <c r="D221" s="39"/>
      <c r="E221" s="30"/>
      <c r="F221" s="30"/>
      <c r="G221" s="30"/>
      <c r="H221" s="30"/>
      <c r="I221" s="73"/>
      <c r="J221" s="68"/>
      <c r="K221" s="30"/>
      <c r="L221" s="68" t="str">
        <f t="shared" si="17"/>
        <v/>
      </c>
      <c r="M221" s="30" t="str">
        <f t="shared" si="18"/>
        <v/>
      </c>
      <c r="N221" s="68" t="str">
        <f t="shared" si="19"/>
        <v/>
      </c>
      <c r="O221" s="68" t="str">
        <f t="shared" si="20"/>
        <v/>
      </c>
    </row>
    <row r="222" spans="2:15" ht="18" customHeight="1" x14ac:dyDescent="0.25">
      <c r="B222" s="21">
        <v>217</v>
      </c>
      <c r="C222" s="39"/>
      <c r="D222" s="39"/>
      <c r="E222" s="30"/>
      <c r="F222" s="30"/>
      <c r="G222" s="30"/>
      <c r="H222" s="30"/>
      <c r="I222" s="73"/>
      <c r="J222" s="68"/>
      <c r="K222" s="30"/>
      <c r="L222" s="68" t="str">
        <f t="shared" si="17"/>
        <v/>
      </c>
      <c r="M222" s="30" t="str">
        <f t="shared" si="18"/>
        <v/>
      </c>
      <c r="N222" s="68" t="str">
        <f t="shared" si="19"/>
        <v/>
      </c>
      <c r="O222" s="68" t="str">
        <f t="shared" si="20"/>
        <v/>
      </c>
    </row>
    <row r="223" spans="2:15" ht="18" customHeight="1" x14ac:dyDescent="0.25">
      <c r="B223" s="21">
        <v>218</v>
      </c>
      <c r="C223" s="39"/>
      <c r="D223" s="39"/>
      <c r="E223" s="30"/>
      <c r="F223" s="30"/>
      <c r="G223" s="30"/>
      <c r="H223" s="30"/>
      <c r="I223" s="73"/>
      <c r="J223" s="68"/>
      <c r="K223" s="30"/>
      <c r="L223" s="68" t="str">
        <f t="shared" si="17"/>
        <v/>
      </c>
      <c r="M223" s="30" t="str">
        <f t="shared" si="18"/>
        <v/>
      </c>
      <c r="N223" s="68" t="str">
        <f t="shared" si="19"/>
        <v/>
      </c>
      <c r="O223" s="68" t="str">
        <f t="shared" si="20"/>
        <v/>
      </c>
    </row>
    <row r="224" spans="2:15" ht="18" customHeight="1" x14ac:dyDescent="0.25">
      <c r="B224" s="21">
        <v>219</v>
      </c>
      <c r="C224" s="39"/>
      <c r="D224" s="39"/>
      <c r="E224" s="30"/>
      <c r="F224" s="30"/>
      <c r="G224" s="30"/>
      <c r="H224" s="30"/>
      <c r="I224" s="73"/>
      <c r="J224" s="68"/>
      <c r="K224" s="30"/>
      <c r="L224" s="68" t="str">
        <f t="shared" si="17"/>
        <v/>
      </c>
      <c r="M224" s="30" t="str">
        <f t="shared" si="18"/>
        <v/>
      </c>
      <c r="N224" s="68" t="str">
        <f t="shared" si="19"/>
        <v/>
      </c>
      <c r="O224" s="68" t="str">
        <f t="shared" si="20"/>
        <v/>
      </c>
    </row>
    <row r="225" spans="2:15" ht="18" customHeight="1" x14ac:dyDescent="0.25">
      <c r="B225" s="21">
        <v>220</v>
      </c>
      <c r="C225" s="39"/>
      <c r="D225" s="39"/>
      <c r="E225" s="30"/>
      <c r="F225" s="30"/>
      <c r="G225" s="30"/>
      <c r="H225" s="30"/>
      <c r="I225" s="73"/>
      <c r="J225" s="68"/>
      <c r="K225" s="30"/>
      <c r="L225" s="68" t="str">
        <f t="shared" si="17"/>
        <v/>
      </c>
      <c r="M225" s="30" t="str">
        <f t="shared" si="18"/>
        <v/>
      </c>
      <c r="N225" s="68" t="str">
        <f t="shared" si="19"/>
        <v/>
      </c>
      <c r="O225" s="68" t="str">
        <f t="shared" si="20"/>
        <v/>
      </c>
    </row>
    <row r="226" spans="2:15" ht="18" customHeight="1" x14ac:dyDescent="0.25">
      <c r="B226" s="21">
        <v>221</v>
      </c>
      <c r="C226" s="39"/>
      <c r="D226" s="39"/>
      <c r="E226" s="30"/>
      <c r="F226" s="30"/>
      <c r="G226" s="30"/>
      <c r="H226" s="30"/>
      <c r="I226" s="73"/>
      <c r="J226" s="68"/>
      <c r="K226" s="30"/>
      <c r="L226" s="68" t="str">
        <f t="shared" si="17"/>
        <v/>
      </c>
      <c r="M226" s="30" t="str">
        <f t="shared" si="18"/>
        <v/>
      </c>
      <c r="N226" s="68" t="str">
        <f t="shared" si="19"/>
        <v/>
      </c>
      <c r="O226" s="68" t="str">
        <f t="shared" si="20"/>
        <v/>
      </c>
    </row>
    <row r="227" spans="2:15" ht="18" customHeight="1" x14ac:dyDescent="0.25">
      <c r="B227" s="21">
        <v>222</v>
      </c>
      <c r="C227" s="39"/>
      <c r="D227" s="39"/>
      <c r="E227" s="30"/>
      <c r="F227" s="30"/>
      <c r="G227" s="30"/>
      <c r="H227" s="30"/>
      <c r="I227" s="73"/>
      <c r="J227" s="68"/>
      <c r="K227" s="30"/>
      <c r="L227" s="68" t="str">
        <f t="shared" si="17"/>
        <v/>
      </c>
      <c r="M227" s="30" t="str">
        <f t="shared" si="18"/>
        <v/>
      </c>
      <c r="N227" s="68" t="str">
        <f t="shared" si="19"/>
        <v/>
      </c>
      <c r="O227" s="68" t="str">
        <f t="shared" si="20"/>
        <v/>
      </c>
    </row>
    <row r="228" spans="2:15" ht="18" customHeight="1" x14ac:dyDescent="0.25">
      <c r="B228" s="21">
        <v>223</v>
      </c>
      <c r="C228" s="39"/>
      <c r="D228" s="39"/>
      <c r="E228" s="30"/>
      <c r="F228" s="30"/>
      <c r="G228" s="30"/>
      <c r="H228" s="30"/>
      <c r="I228" s="73"/>
      <c r="J228" s="68"/>
      <c r="K228" s="30"/>
      <c r="L228" s="68" t="str">
        <f t="shared" si="17"/>
        <v/>
      </c>
      <c r="M228" s="30" t="str">
        <f t="shared" si="18"/>
        <v/>
      </c>
      <c r="N228" s="68" t="str">
        <f t="shared" si="19"/>
        <v/>
      </c>
      <c r="O228" s="68" t="str">
        <f t="shared" si="20"/>
        <v/>
      </c>
    </row>
    <row r="229" spans="2:15" ht="18" customHeight="1" x14ac:dyDescent="0.25">
      <c r="B229" s="21">
        <v>224</v>
      </c>
      <c r="C229" s="39"/>
      <c r="D229" s="39"/>
      <c r="E229" s="30"/>
      <c r="F229" s="30"/>
      <c r="G229" s="30"/>
      <c r="H229" s="30"/>
      <c r="I229" s="73"/>
      <c r="J229" s="68"/>
      <c r="K229" s="30"/>
      <c r="L229" s="68" t="str">
        <f t="shared" si="17"/>
        <v/>
      </c>
      <c r="M229" s="30" t="str">
        <f t="shared" si="18"/>
        <v/>
      </c>
      <c r="N229" s="68" t="str">
        <f t="shared" si="19"/>
        <v/>
      </c>
      <c r="O229" s="68" t="str">
        <f t="shared" si="20"/>
        <v/>
      </c>
    </row>
    <row r="230" spans="2:15" ht="18" customHeight="1" x14ac:dyDescent="0.25">
      <c r="B230" s="21">
        <v>225</v>
      </c>
      <c r="C230" s="39"/>
      <c r="D230" s="39"/>
      <c r="E230" s="30"/>
      <c r="F230" s="30"/>
      <c r="G230" s="30"/>
      <c r="H230" s="30"/>
      <c r="I230" s="73"/>
      <c r="J230" s="68"/>
      <c r="K230" s="30"/>
      <c r="L230" s="68" t="str">
        <f t="shared" si="17"/>
        <v/>
      </c>
      <c r="M230" s="30" t="str">
        <f t="shared" si="18"/>
        <v/>
      </c>
      <c r="N230" s="68" t="str">
        <f t="shared" si="19"/>
        <v/>
      </c>
      <c r="O230" s="68" t="str">
        <f t="shared" si="20"/>
        <v/>
      </c>
    </row>
    <row r="231" spans="2:15" ht="18" customHeight="1" x14ac:dyDescent="0.25">
      <c r="B231" s="21">
        <v>226</v>
      </c>
      <c r="C231" s="39"/>
      <c r="D231" s="39"/>
      <c r="E231" s="30"/>
      <c r="F231" s="30"/>
      <c r="G231" s="30"/>
      <c r="H231" s="30"/>
      <c r="I231" s="73"/>
      <c r="J231" s="68"/>
      <c r="K231" s="30"/>
      <c r="L231" s="68" t="str">
        <f t="shared" si="17"/>
        <v/>
      </c>
      <c r="M231" s="30" t="str">
        <f t="shared" si="18"/>
        <v/>
      </c>
      <c r="N231" s="68" t="str">
        <f t="shared" si="19"/>
        <v/>
      </c>
      <c r="O231" s="68" t="str">
        <f t="shared" si="20"/>
        <v/>
      </c>
    </row>
    <row r="232" spans="2:15" ht="18" customHeight="1" x14ac:dyDescent="0.25">
      <c r="B232" s="21">
        <v>227</v>
      </c>
      <c r="C232" s="39"/>
      <c r="D232" s="39"/>
      <c r="E232" s="30"/>
      <c r="F232" s="30"/>
      <c r="G232" s="30"/>
      <c r="H232" s="30"/>
      <c r="I232" s="73"/>
      <c r="J232" s="68"/>
      <c r="K232" s="30"/>
      <c r="L232" s="68" t="str">
        <f t="shared" si="17"/>
        <v/>
      </c>
      <c r="M232" s="30" t="str">
        <f t="shared" si="18"/>
        <v/>
      </c>
      <c r="N232" s="68" t="str">
        <f t="shared" si="19"/>
        <v/>
      </c>
      <c r="O232" s="68" t="str">
        <f t="shared" si="20"/>
        <v/>
      </c>
    </row>
    <row r="233" spans="2:15" ht="18" customHeight="1" x14ac:dyDescent="0.25">
      <c r="B233" s="21">
        <v>228</v>
      </c>
      <c r="C233" s="39"/>
      <c r="D233" s="39"/>
      <c r="E233" s="30"/>
      <c r="F233" s="30"/>
      <c r="G233" s="30"/>
      <c r="H233" s="30"/>
      <c r="I233" s="73"/>
      <c r="J233" s="68"/>
      <c r="K233" s="30"/>
      <c r="L233" s="68" t="str">
        <f t="shared" si="17"/>
        <v/>
      </c>
      <c r="M233" s="30" t="str">
        <f t="shared" si="18"/>
        <v/>
      </c>
      <c r="N233" s="68" t="str">
        <f t="shared" si="19"/>
        <v/>
      </c>
      <c r="O233" s="68" t="str">
        <f t="shared" si="20"/>
        <v/>
      </c>
    </row>
    <row r="234" spans="2:15" ht="18" customHeight="1" x14ac:dyDescent="0.25">
      <c r="B234" s="21">
        <v>229</v>
      </c>
      <c r="C234" s="39"/>
      <c r="D234" s="39"/>
      <c r="E234" s="30"/>
      <c r="F234" s="30"/>
      <c r="G234" s="30"/>
      <c r="H234" s="30"/>
      <c r="I234" s="73"/>
      <c r="J234" s="68"/>
      <c r="K234" s="30"/>
      <c r="L234" s="68" t="str">
        <f t="shared" si="17"/>
        <v/>
      </c>
      <c r="M234" s="30" t="str">
        <f t="shared" si="18"/>
        <v/>
      </c>
      <c r="N234" s="68" t="str">
        <f t="shared" si="19"/>
        <v/>
      </c>
      <c r="O234" s="68" t="str">
        <f t="shared" si="20"/>
        <v/>
      </c>
    </row>
    <row r="235" spans="2:15" ht="18" customHeight="1" x14ac:dyDescent="0.25">
      <c r="B235" s="21">
        <v>230</v>
      </c>
      <c r="C235" s="39"/>
      <c r="D235" s="39"/>
      <c r="E235" s="30"/>
      <c r="F235" s="30"/>
      <c r="G235" s="30"/>
      <c r="H235" s="30"/>
      <c r="I235" s="73"/>
      <c r="J235" s="68"/>
      <c r="K235" s="30"/>
      <c r="L235" s="68" t="str">
        <f t="shared" si="17"/>
        <v/>
      </c>
      <c r="M235" s="30" t="str">
        <f t="shared" si="18"/>
        <v/>
      </c>
      <c r="N235" s="68" t="str">
        <f t="shared" si="19"/>
        <v/>
      </c>
      <c r="O235" s="68" t="str">
        <f t="shared" si="20"/>
        <v/>
      </c>
    </row>
    <row r="236" spans="2:15" ht="18" customHeight="1" x14ac:dyDescent="0.25">
      <c r="B236" s="21">
        <v>231</v>
      </c>
      <c r="C236" s="39"/>
      <c r="D236" s="39"/>
      <c r="E236" s="30"/>
      <c r="F236" s="30"/>
      <c r="G236" s="30"/>
      <c r="H236" s="30"/>
      <c r="I236" s="73"/>
      <c r="J236" s="68"/>
      <c r="K236" s="30"/>
      <c r="L236" s="68" t="str">
        <f t="shared" si="17"/>
        <v/>
      </c>
      <c r="M236" s="30" t="str">
        <f t="shared" si="18"/>
        <v/>
      </c>
      <c r="N236" s="68" t="str">
        <f t="shared" si="19"/>
        <v/>
      </c>
      <c r="O236" s="68" t="str">
        <f t="shared" si="20"/>
        <v/>
      </c>
    </row>
    <row r="237" spans="2:15" ht="18" customHeight="1" x14ac:dyDescent="0.25">
      <c r="B237" s="21">
        <v>232</v>
      </c>
      <c r="C237" s="39"/>
      <c r="D237" s="39"/>
      <c r="E237" s="30"/>
      <c r="F237" s="30"/>
      <c r="G237" s="30"/>
      <c r="H237" s="30"/>
      <c r="I237" s="73"/>
      <c r="J237" s="68"/>
      <c r="K237" s="30"/>
      <c r="L237" s="68" t="str">
        <f t="shared" si="17"/>
        <v/>
      </c>
      <c r="M237" s="30" t="str">
        <f t="shared" si="18"/>
        <v/>
      </c>
      <c r="N237" s="68" t="str">
        <f t="shared" si="19"/>
        <v/>
      </c>
      <c r="O237" s="68" t="str">
        <f t="shared" si="20"/>
        <v/>
      </c>
    </row>
    <row r="238" spans="2:15" ht="18" customHeight="1" x14ac:dyDescent="0.25">
      <c r="B238" s="21">
        <v>233</v>
      </c>
      <c r="C238" s="39"/>
      <c r="D238" s="39"/>
      <c r="E238" s="30"/>
      <c r="F238" s="30"/>
      <c r="G238" s="30"/>
      <c r="H238" s="30"/>
      <c r="I238" s="73"/>
      <c r="J238" s="68"/>
      <c r="K238" s="30"/>
      <c r="L238" s="68" t="str">
        <f t="shared" si="17"/>
        <v/>
      </c>
      <c r="M238" s="30" t="str">
        <f t="shared" si="18"/>
        <v/>
      </c>
      <c r="N238" s="68" t="str">
        <f t="shared" si="19"/>
        <v/>
      </c>
      <c r="O238" s="68" t="str">
        <f t="shared" si="20"/>
        <v/>
      </c>
    </row>
    <row r="239" spans="2:15" ht="18" customHeight="1" x14ac:dyDescent="0.25">
      <c r="B239" s="21">
        <v>234</v>
      </c>
      <c r="C239" s="39"/>
      <c r="D239" s="39"/>
      <c r="E239" s="30"/>
      <c r="F239" s="30"/>
      <c r="G239" s="30"/>
      <c r="H239" s="30"/>
      <c r="I239" s="73"/>
      <c r="J239" s="68"/>
      <c r="K239" s="30"/>
      <c r="L239" s="68" t="str">
        <f t="shared" si="17"/>
        <v/>
      </c>
      <c r="M239" s="30" t="str">
        <f t="shared" si="18"/>
        <v/>
      </c>
      <c r="N239" s="68" t="str">
        <f t="shared" si="19"/>
        <v/>
      </c>
      <c r="O239" s="68" t="str">
        <f t="shared" si="20"/>
        <v/>
      </c>
    </row>
    <row r="240" spans="2:15" ht="18" customHeight="1" x14ac:dyDescent="0.25">
      <c r="B240" s="21">
        <v>235</v>
      </c>
      <c r="C240" s="39"/>
      <c r="D240" s="39"/>
      <c r="E240" s="30"/>
      <c r="F240" s="30"/>
      <c r="G240" s="30"/>
      <c r="H240" s="30"/>
      <c r="I240" s="73"/>
      <c r="J240" s="68"/>
      <c r="K240" s="30"/>
      <c r="L240" s="68" t="str">
        <f t="shared" si="17"/>
        <v/>
      </c>
      <c r="M240" s="30" t="str">
        <f t="shared" si="18"/>
        <v/>
      </c>
      <c r="N240" s="68" t="str">
        <f t="shared" si="19"/>
        <v/>
      </c>
      <c r="O240" s="68" t="str">
        <f t="shared" si="20"/>
        <v/>
      </c>
    </row>
    <row r="241" spans="2:15" ht="18" customHeight="1" x14ac:dyDescent="0.25">
      <c r="B241" s="21">
        <v>236</v>
      </c>
      <c r="C241" s="39"/>
      <c r="D241" s="39"/>
      <c r="E241" s="30"/>
      <c r="F241" s="30"/>
      <c r="G241" s="30"/>
      <c r="H241" s="30"/>
      <c r="I241" s="73"/>
      <c r="J241" s="68"/>
      <c r="K241" s="30"/>
      <c r="L241" s="68" t="str">
        <f t="shared" si="17"/>
        <v/>
      </c>
      <c r="M241" s="30" t="str">
        <f t="shared" si="18"/>
        <v/>
      </c>
      <c r="N241" s="68" t="str">
        <f t="shared" si="19"/>
        <v/>
      </c>
      <c r="O241" s="68" t="str">
        <f t="shared" si="20"/>
        <v/>
      </c>
    </row>
    <row r="242" spans="2:15" ht="18" customHeight="1" x14ac:dyDescent="0.25">
      <c r="B242" s="21">
        <v>237</v>
      </c>
      <c r="C242" s="39"/>
      <c r="D242" s="39"/>
      <c r="E242" s="30"/>
      <c r="F242" s="30"/>
      <c r="G242" s="30"/>
      <c r="H242" s="30"/>
      <c r="I242" s="73"/>
      <c r="J242" s="68"/>
      <c r="K242" s="30"/>
      <c r="L242" s="68" t="str">
        <f t="shared" si="17"/>
        <v/>
      </c>
      <c r="M242" s="30" t="str">
        <f t="shared" si="18"/>
        <v/>
      </c>
      <c r="N242" s="68" t="str">
        <f t="shared" si="19"/>
        <v/>
      </c>
      <c r="O242" s="68" t="str">
        <f t="shared" si="20"/>
        <v/>
      </c>
    </row>
    <row r="243" spans="2:15" ht="18" customHeight="1" x14ac:dyDescent="0.25">
      <c r="B243" s="21">
        <v>238</v>
      </c>
      <c r="C243" s="39"/>
      <c r="D243" s="39"/>
      <c r="E243" s="30"/>
      <c r="F243" s="30"/>
      <c r="G243" s="30"/>
      <c r="H243" s="30"/>
      <c r="I243" s="73"/>
      <c r="J243" s="68"/>
      <c r="K243" s="30"/>
      <c r="L243" s="68" t="str">
        <f t="shared" si="17"/>
        <v/>
      </c>
      <c r="M243" s="30" t="str">
        <f t="shared" si="18"/>
        <v/>
      </c>
      <c r="N243" s="68" t="str">
        <f t="shared" si="19"/>
        <v/>
      </c>
      <c r="O243" s="68" t="str">
        <f t="shared" si="20"/>
        <v/>
      </c>
    </row>
    <row r="244" spans="2:15" ht="18" customHeight="1" x14ac:dyDescent="0.25">
      <c r="B244" s="21">
        <v>239</v>
      </c>
      <c r="C244" s="39"/>
      <c r="D244" s="39"/>
      <c r="E244" s="30"/>
      <c r="F244" s="30"/>
      <c r="G244" s="30"/>
      <c r="H244" s="30"/>
      <c r="I244" s="73"/>
      <c r="J244" s="68"/>
      <c r="K244" s="30"/>
      <c r="L244" s="68" t="str">
        <f t="shared" si="17"/>
        <v/>
      </c>
      <c r="M244" s="30" t="str">
        <f t="shared" si="18"/>
        <v/>
      </c>
      <c r="N244" s="68" t="str">
        <f t="shared" si="19"/>
        <v/>
      </c>
      <c r="O244" s="68" t="str">
        <f t="shared" si="20"/>
        <v/>
      </c>
    </row>
    <row r="245" spans="2:15" ht="18" customHeight="1" x14ac:dyDescent="0.25">
      <c r="B245" s="21">
        <v>240</v>
      </c>
      <c r="C245" s="39"/>
      <c r="D245" s="39"/>
      <c r="E245" s="30"/>
      <c r="F245" s="30"/>
      <c r="G245" s="30"/>
      <c r="H245" s="30"/>
      <c r="I245" s="73"/>
      <c r="J245" s="68"/>
      <c r="K245" s="30"/>
      <c r="L245" s="68" t="str">
        <f t="shared" si="17"/>
        <v/>
      </c>
      <c r="M245" s="30" t="str">
        <f t="shared" si="18"/>
        <v/>
      </c>
      <c r="N245" s="68" t="str">
        <f t="shared" si="19"/>
        <v/>
      </c>
      <c r="O245" s="68" t="str">
        <f t="shared" si="20"/>
        <v/>
      </c>
    </row>
    <row r="246" spans="2:15" ht="18" customHeight="1" x14ac:dyDescent="0.25">
      <c r="B246" s="21">
        <v>241</v>
      </c>
      <c r="C246" s="39"/>
      <c r="D246" s="39"/>
      <c r="E246" s="30"/>
      <c r="F246" s="30"/>
      <c r="G246" s="30"/>
      <c r="H246" s="30"/>
      <c r="I246" s="73"/>
      <c r="J246" s="68"/>
      <c r="K246" s="30"/>
      <c r="L246" s="68" t="str">
        <f t="shared" si="17"/>
        <v/>
      </c>
      <c r="M246" s="30" t="str">
        <f t="shared" si="18"/>
        <v/>
      </c>
      <c r="N246" s="68" t="str">
        <f t="shared" si="19"/>
        <v/>
      </c>
      <c r="O246" s="68" t="str">
        <f t="shared" si="20"/>
        <v/>
      </c>
    </row>
    <row r="247" spans="2:15" ht="18" customHeight="1" x14ac:dyDescent="0.25">
      <c r="B247" s="21">
        <v>242</v>
      </c>
      <c r="C247" s="39"/>
      <c r="D247" s="39"/>
      <c r="E247" s="30"/>
      <c r="F247" s="30"/>
      <c r="G247" s="30"/>
      <c r="H247" s="30"/>
      <c r="I247" s="73"/>
      <c r="J247" s="68"/>
      <c r="K247" s="30"/>
      <c r="L247" s="68" t="str">
        <f t="shared" si="17"/>
        <v/>
      </c>
      <c r="M247" s="30" t="str">
        <f t="shared" si="18"/>
        <v/>
      </c>
      <c r="N247" s="68" t="str">
        <f t="shared" si="19"/>
        <v/>
      </c>
      <c r="O247" s="68" t="str">
        <f t="shared" si="20"/>
        <v/>
      </c>
    </row>
    <row r="248" spans="2:15" ht="18" customHeight="1" x14ac:dyDescent="0.25">
      <c r="B248" s="21">
        <v>243</v>
      </c>
      <c r="C248" s="39"/>
      <c r="D248" s="39"/>
      <c r="E248" s="30"/>
      <c r="F248" s="30"/>
      <c r="G248" s="30"/>
      <c r="H248" s="30"/>
      <c r="I248" s="73"/>
      <c r="J248" s="68"/>
      <c r="K248" s="30"/>
      <c r="L248" s="68" t="str">
        <f t="shared" si="17"/>
        <v/>
      </c>
      <c r="M248" s="30" t="str">
        <f t="shared" si="18"/>
        <v/>
      </c>
      <c r="N248" s="68" t="str">
        <f t="shared" si="19"/>
        <v/>
      </c>
      <c r="O248" s="68" t="str">
        <f t="shared" si="20"/>
        <v/>
      </c>
    </row>
    <row r="249" spans="2:15" ht="18" customHeight="1" x14ac:dyDescent="0.25">
      <c r="B249" s="21">
        <v>244</v>
      </c>
      <c r="C249" s="39"/>
      <c r="D249" s="39"/>
      <c r="E249" s="30"/>
      <c r="F249" s="30"/>
      <c r="G249" s="30"/>
      <c r="H249" s="30"/>
      <c r="I249" s="73"/>
      <c r="J249" s="68"/>
      <c r="K249" s="30"/>
      <c r="L249" s="68" t="str">
        <f t="shared" si="17"/>
        <v/>
      </c>
      <c r="M249" s="30" t="str">
        <f t="shared" si="18"/>
        <v/>
      </c>
      <c r="N249" s="68" t="str">
        <f t="shared" si="19"/>
        <v/>
      </c>
      <c r="O249" s="68" t="str">
        <f t="shared" si="20"/>
        <v/>
      </c>
    </row>
    <row r="250" spans="2:15" ht="18" customHeight="1" x14ac:dyDescent="0.25">
      <c r="B250" s="21">
        <v>245</v>
      </c>
      <c r="C250" s="39"/>
      <c r="D250" s="39"/>
      <c r="E250" s="30"/>
      <c r="F250" s="30"/>
      <c r="G250" s="30"/>
      <c r="H250" s="30"/>
      <c r="I250" s="73"/>
      <c r="J250" s="68"/>
      <c r="K250" s="30"/>
      <c r="L250" s="68" t="str">
        <f t="shared" si="17"/>
        <v/>
      </c>
      <c r="M250" s="30" t="str">
        <f t="shared" si="18"/>
        <v/>
      </c>
      <c r="N250" s="68" t="str">
        <f t="shared" si="19"/>
        <v/>
      </c>
      <c r="O250" s="68" t="str">
        <f t="shared" si="20"/>
        <v/>
      </c>
    </row>
    <row r="251" spans="2:15" ht="18" customHeight="1" x14ac:dyDescent="0.25">
      <c r="B251" s="21">
        <v>246</v>
      </c>
      <c r="C251" s="39"/>
      <c r="D251" s="39"/>
      <c r="E251" s="30"/>
      <c r="F251" s="30"/>
      <c r="G251" s="30"/>
      <c r="H251" s="30"/>
      <c r="I251" s="73"/>
      <c r="J251" s="68"/>
      <c r="K251" s="30"/>
      <c r="L251" s="68" t="str">
        <f t="shared" si="17"/>
        <v/>
      </c>
      <c r="M251" s="30" t="str">
        <f t="shared" si="18"/>
        <v/>
      </c>
      <c r="N251" s="68" t="str">
        <f t="shared" si="19"/>
        <v/>
      </c>
      <c r="O251" s="68" t="str">
        <f t="shared" si="20"/>
        <v/>
      </c>
    </row>
    <row r="252" spans="2:15" ht="18" customHeight="1" x14ac:dyDescent="0.25">
      <c r="B252" s="21">
        <v>247</v>
      </c>
      <c r="C252" s="39"/>
      <c r="D252" s="39"/>
      <c r="E252" s="30"/>
      <c r="F252" s="30"/>
      <c r="G252" s="30"/>
      <c r="H252" s="30"/>
      <c r="I252" s="73"/>
      <c r="J252" s="68"/>
      <c r="K252" s="30"/>
      <c r="L252" s="68" t="str">
        <f t="shared" si="17"/>
        <v/>
      </c>
      <c r="M252" s="30" t="str">
        <f t="shared" si="18"/>
        <v/>
      </c>
      <c r="N252" s="68" t="str">
        <f t="shared" si="19"/>
        <v/>
      </c>
      <c r="O252" s="68" t="str">
        <f t="shared" si="20"/>
        <v/>
      </c>
    </row>
    <row r="253" spans="2:15" ht="18" customHeight="1" x14ac:dyDescent="0.25">
      <c r="B253" s="21">
        <v>248</v>
      </c>
      <c r="C253" s="39"/>
      <c r="D253" s="39"/>
      <c r="E253" s="30"/>
      <c r="F253" s="30"/>
      <c r="G253" s="30"/>
      <c r="H253" s="30"/>
      <c r="I253" s="73"/>
      <c r="J253" s="68"/>
      <c r="K253" s="30"/>
      <c r="L253" s="68" t="str">
        <f t="shared" si="17"/>
        <v/>
      </c>
      <c r="M253" s="30" t="str">
        <f t="shared" si="18"/>
        <v/>
      </c>
      <c r="N253" s="68" t="str">
        <f t="shared" si="19"/>
        <v/>
      </c>
      <c r="O253" s="68" t="str">
        <f t="shared" si="20"/>
        <v/>
      </c>
    </row>
    <row r="254" spans="2:15" ht="18" customHeight="1" x14ac:dyDescent="0.25">
      <c r="B254" s="21">
        <v>249</v>
      </c>
      <c r="C254" s="39"/>
      <c r="D254" s="39"/>
      <c r="E254" s="30"/>
      <c r="F254" s="30"/>
      <c r="G254" s="30"/>
      <c r="H254" s="30"/>
      <c r="I254" s="73"/>
      <c r="J254" s="68"/>
      <c r="K254" s="30"/>
      <c r="L254" s="68" t="str">
        <f t="shared" si="17"/>
        <v/>
      </c>
      <c r="M254" s="30" t="str">
        <f t="shared" si="18"/>
        <v/>
      </c>
      <c r="N254" s="68" t="str">
        <f t="shared" si="19"/>
        <v/>
      </c>
      <c r="O254" s="68" t="str">
        <f t="shared" si="20"/>
        <v/>
      </c>
    </row>
    <row r="255" spans="2:15" ht="18" customHeight="1" x14ac:dyDescent="0.25">
      <c r="B255" s="21">
        <v>250</v>
      </c>
      <c r="C255" s="39"/>
      <c r="D255" s="39"/>
      <c r="E255" s="30"/>
      <c r="F255" s="30"/>
      <c r="G255" s="30"/>
      <c r="H255" s="30"/>
      <c r="I255" s="73"/>
      <c r="J255" s="68"/>
      <c r="K255" s="30"/>
      <c r="L255" s="68" t="str">
        <f t="shared" si="17"/>
        <v/>
      </c>
      <c r="M255" s="30" t="str">
        <f t="shared" si="18"/>
        <v/>
      </c>
      <c r="N255" s="68" t="str">
        <f t="shared" si="19"/>
        <v/>
      </c>
      <c r="O255" s="68" t="str">
        <f t="shared" si="20"/>
        <v/>
      </c>
    </row>
    <row r="256" spans="2:15" ht="18" customHeight="1" x14ac:dyDescent="0.25">
      <c r="B256" s="21">
        <v>251</v>
      </c>
      <c r="C256" s="39"/>
      <c r="D256" s="39"/>
      <c r="E256" s="30"/>
      <c r="F256" s="30"/>
      <c r="G256" s="30"/>
      <c r="H256" s="30"/>
      <c r="I256" s="73"/>
      <c r="J256" s="68"/>
      <c r="K256" s="30"/>
      <c r="L256" s="68" t="str">
        <f t="shared" si="17"/>
        <v/>
      </c>
      <c r="M256" s="30" t="str">
        <f t="shared" si="18"/>
        <v/>
      </c>
      <c r="N256" s="68" t="str">
        <f t="shared" si="19"/>
        <v/>
      </c>
      <c r="O256" s="68" t="str">
        <f t="shared" si="20"/>
        <v/>
      </c>
    </row>
    <row r="257" spans="2:15" ht="18" customHeight="1" x14ac:dyDescent="0.25">
      <c r="B257" s="21">
        <v>252</v>
      </c>
      <c r="C257" s="39"/>
      <c r="D257" s="39"/>
      <c r="E257" s="30"/>
      <c r="F257" s="30"/>
      <c r="G257" s="30"/>
      <c r="H257" s="30"/>
      <c r="I257" s="73"/>
      <c r="J257" s="68"/>
      <c r="K257" s="30"/>
      <c r="L257" s="68" t="str">
        <f t="shared" si="17"/>
        <v/>
      </c>
      <c r="M257" s="30" t="str">
        <f t="shared" si="18"/>
        <v/>
      </c>
      <c r="N257" s="68" t="str">
        <f t="shared" si="19"/>
        <v/>
      </c>
      <c r="O257" s="68" t="str">
        <f t="shared" si="20"/>
        <v/>
      </c>
    </row>
    <row r="258" spans="2:15" ht="18" customHeight="1" x14ac:dyDescent="0.25">
      <c r="B258" s="21">
        <v>253</v>
      </c>
      <c r="C258" s="39"/>
      <c r="D258" s="39"/>
      <c r="E258" s="30"/>
      <c r="F258" s="30"/>
      <c r="G258" s="30"/>
      <c r="H258" s="30"/>
      <c r="I258" s="73"/>
      <c r="J258" s="68"/>
      <c r="K258" s="30"/>
      <c r="L258" s="68" t="str">
        <f t="shared" si="17"/>
        <v/>
      </c>
      <c r="M258" s="30" t="str">
        <f t="shared" si="18"/>
        <v/>
      </c>
      <c r="N258" s="68" t="str">
        <f t="shared" si="19"/>
        <v/>
      </c>
      <c r="O258" s="68" t="str">
        <f t="shared" si="20"/>
        <v/>
      </c>
    </row>
    <row r="259" spans="2:15" ht="18" customHeight="1" x14ac:dyDescent="0.25">
      <c r="B259" s="21">
        <v>254</v>
      </c>
      <c r="C259" s="39"/>
      <c r="D259" s="39"/>
      <c r="E259" s="30"/>
      <c r="F259" s="30"/>
      <c r="G259" s="30"/>
      <c r="H259" s="30"/>
      <c r="I259" s="73"/>
      <c r="J259" s="68"/>
      <c r="K259" s="30"/>
      <c r="L259" s="68" t="str">
        <f t="shared" si="17"/>
        <v/>
      </c>
      <c r="M259" s="30" t="str">
        <f t="shared" si="18"/>
        <v/>
      </c>
      <c r="N259" s="68" t="str">
        <f t="shared" si="19"/>
        <v/>
      </c>
      <c r="O259" s="68" t="str">
        <f t="shared" si="20"/>
        <v/>
      </c>
    </row>
    <row r="260" spans="2:15" ht="18" customHeight="1" x14ac:dyDescent="0.25">
      <c r="B260" s="21">
        <v>255</v>
      </c>
      <c r="C260" s="39"/>
      <c r="D260" s="39"/>
      <c r="E260" s="30"/>
      <c r="F260" s="30"/>
      <c r="G260" s="30"/>
      <c r="H260" s="30"/>
      <c r="I260" s="73"/>
      <c r="J260" s="68"/>
      <c r="K260" s="30"/>
      <c r="L260" s="68" t="str">
        <f t="shared" si="17"/>
        <v/>
      </c>
      <c r="M260" s="30" t="str">
        <f t="shared" si="18"/>
        <v/>
      </c>
      <c r="N260" s="68" t="str">
        <f t="shared" si="19"/>
        <v/>
      </c>
      <c r="O260" s="68" t="str">
        <f t="shared" si="20"/>
        <v/>
      </c>
    </row>
    <row r="261" spans="2:15" ht="18" customHeight="1" x14ac:dyDescent="0.25">
      <c r="B261" s="21">
        <v>256</v>
      </c>
      <c r="C261" s="39"/>
      <c r="D261" s="39"/>
      <c r="E261" s="30"/>
      <c r="F261" s="30"/>
      <c r="G261" s="30"/>
      <c r="H261" s="30"/>
      <c r="I261" s="73"/>
      <c r="J261" s="68"/>
      <c r="K261" s="30"/>
      <c r="L261" s="68" t="str">
        <f t="shared" si="17"/>
        <v/>
      </c>
      <c r="M261" s="30" t="str">
        <f t="shared" si="18"/>
        <v/>
      </c>
      <c r="N261" s="68" t="str">
        <f t="shared" si="19"/>
        <v/>
      </c>
      <c r="O261" s="68" t="str">
        <f t="shared" si="20"/>
        <v/>
      </c>
    </row>
    <row r="262" spans="2:15" ht="18" customHeight="1" x14ac:dyDescent="0.25">
      <c r="B262" s="21">
        <v>257</v>
      </c>
      <c r="C262" s="39"/>
      <c r="D262" s="39"/>
      <c r="E262" s="30"/>
      <c r="F262" s="30"/>
      <c r="G262" s="30"/>
      <c r="H262" s="30"/>
      <c r="I262" s="73"/>
      <c r="J262" s="68"/>
      <c r="K262" s="30"/>
      <c r="L262" s="68" t="str">
        <f t="shared" si="17"/>
        <v/>
      </c>
      <c r="M262" s="30" t="str">
        <f t="shared" si="18"/>
        <v/>
      </c>
      <c r="N262" s="68" t="str">
        <f t="shared" si="19"/>
        <v/>
      </c>
      <c r="O262" s="68" t="str">
        <f t="shared" si="20"/>
        <v/>
      </c>
    </row>
    <row r="263" spans="2:15" ht="18" customHeight="1" x14ac:dyDescent="0.25">
      <c r="B263" s="21">
        <v>258</v>
      </c>
      <c r="C263" s="39"/>
      <c r="D263" s="39"/>
      <c r="E263" s="30"/>
      <c r="F263" s="30"/>
      <c r="G263" s="30"/>
      <c r="H263" s="30"/>
      <c r="I263" s="73"/>
      <c r="J263" s="68"/>
      <c r="K263" s="30"/>
      <c r="L263" s="68" t="str">
        <f t="shared" si="17"/>
        <v/>
      </c>
      <c r="M263" s="30" t="str">
        <f t="shared" si="18"/>
        <v/>
      </c>
      <c r="N263" s="68" t="str">
        <f t="shared" si="19"/>
        <v/>
      </c>
      <c r="O263" s="68" t="str">
        <f t="shared" si="20"/>
        <v/>
      </c>
    </row>
    <row r="264" spans="2:15" ht="18" customHeight="1" x14ac:dyDescent="0.25">
      <c r="B264" s="21">
        <v>259</v>
      </c>
      <c r="C264" s="39"/>
      <c r="D264" s="39"/>
      <c r="E264" s="30"/>
      <c r="F264" s="30"/>
      <c r="G264" s="30"/>
      <c r="H264" s="30"/>
      <c r="I264" s="73"/>
      <c r="J264" s="68"/>
      <c r="K264" s="30"/>
      <c r="L264" s="68" t="str">
        <f t="shared" si="17"/>
        <v/>
      </c>
      <c r="M264" s="30" t="str">
        <f t="shared" si="18"/>
        <v/>
      </c>
      <c r="N264" s="68" t="str">
        <f t="shared" si="19"/>
        <v/>
      </c>
      <c r="O264" s="68" t="str">
        <f t="shared" si="20"/>
        <v/>
      </c>
    </row>
    <row r="265" spans="2:15" ht="18" customHeight="1" x14ac:dyDescent="0.25">
      <c r="B265" s="21">
        <v>260</v>
      </c>
      <c r="C265" s="39"/>
      <c r="D265" s="39"/>
      <c r="E265" s="30"/>
      <c r="F265" s="30"/>
      <c r="G265" s="30"/>
      <c r="H265" s="30"/>
      <c r="I265" s="73"/>
      <c r="J265" s="68"/>
      <c r="K265" s="30"/>
      <c r="L265" s="68" t="str">
        <f t="shared" si="17"/>
        <v/>
      </c>
      <c r="M265" s="30" t="str">
        <f t="shared" si="18"/>
        <v/>
      </c>
      <c r="N265" s="68" t="str">
        <f t="shared" si="19"/>
        <v/>
      </c>
      <c r="O265" s="68" t="str">
        <f t="shared" si="20"/>
        <v/>
      </c>
    </row>
    <row r="266" spans="2:15" ht="18" customHeight="1" x14ac:dyDescent="0.25">
      <c r="B266" s="21">
        <v>261</v>
      </c>
      <c r="C266" s="39"/>
      <c r="D266" s="39"/>
      <c r="E266" s="30"/>
      <c r="F266" s="30"/>
      <c r="G266" s="30"/>
      <c r="H266" s="30"/>
      <c r="I266" s="73"/>
      <c r="J266" s="68"/>
      <c r="K266" s="30"/>
      <c r="L266" s="68" t="str">
        <f t="shared" si="17"/>
        <v/>
      </c>
      <c r="M266" s="30" t="str">
        <f t="shared" si="18"/>
        <v/>
      </c>
      <c r="N266" s="68" t="str">
        <f t="shared" si="19"/>
        <v/>
      </c>
      <c r="O266" s="68" t="str">
        <f t="shared" si="20"/>
        <v/>
      </c>
    </row>
    <row r="267" spans="2:15" ht="18" customHeight="1" x14ac:dyDescent="0.25">
      <c r="B267" s="21">
        <v>262</v>
      </c>
      <c r="C267" s="39"/>
      <c r="D267" s="39"/>
      <c r="E267" s="30"/>
      <c r="F267" s="30"/>
      <c r="G267" s="30"/>
      <c r="H267" s="30"/>
      <c r="I267" s="73"/>
      <c r="J267" s="68"/>
      <c r="K267" s="30"/>
      <c r="L267" s="68" t="str">
        <f t="shared" si="17"/>
        <v/>
      </c>
      <c r="M267" s="30" t="str">
        <f t="shared" si="18"/>
        <v/>
      </c>
      <c r="N267" s="68" t="str">
        <f t="shared" si="19"/>
        <v/>
      </c>
      <c r="O267" s="68" t="str">
        <f t="shared" si="20"/>
        <v/>
      </c>
    </row>
    <row r="268" spans="2:15" ht="18" customHeight="1" x14ac:dyDescent="0.25">
      <c r="B268" s="21">
        <v>263</v>
      </c>
      <c r="C268" s="39"/>
      <c r="D268" s="39"/>
      <c r="E268" s="30"/>
      <c r="F268" s="30"/>
      <c r="G268" s="30"/>
      <c r="H268" s="30"/>
      <c r="I268" s="73"/>
      <c r="J268" s="68"/>
      <c r="K268" s="30"/>
      <c r="L268" s="68" t="str">
        <f t="shared" si="17"/>
        <v/>
      </c>
      <c r="M268" s="30" t="str">
        <f t="shared" si="18"/>
        <v/>
      </c>
      <c r="N268" s="68" t="str">
        <f t="shared" si="19"/>
        <v/>
      </c>
      <c r="O268" s="68" t="str">
        <f t="shared" si="20"/>
        <v/>
      </c>
    </row>
    <row r="269" spans="2:15" ht="18" customHeight="1" x14ac:dyDescent="0.25">
      <c r="B269" s="21">
        <v>264</v>
      </c>
      <c r="C269" s="39"/>
      <c r="D269" s="39"/>
      <c r="E269" s="30"/>
      <c r="F269" s="30"/>
      <c r="G269" s="30"/>
      <c r="H269" s="30"/>
      <c r="I269" s="73"/>
      <c r="J269" s="68"/>
      <c r="K269" s="30"/>
      <c r="L269" s="68" t="str">
        <f t="shared" ref="L269:L332" si="21">IF(C269="","",IF(D269="","Não Finalizada","Finalizada"))</f>
        <v/>
      </c>
      <c r="M269" s="30" t="str">
        <f t="shared" ref="M269:M332" si="22">IF(E269="","","#"&amp;B269&amp;" ("&amp;TEXT(C269,"dd/mmm")&amp;") - "&amp;E269&amp;"/"&amp;F269)</f>
        <v/>
      </c>
      <c r="N269" s="68" t="str">
        <f t="shared" ref="N269:N332" si="23">IF(D269="","",D269-C269)</f>
        <v/>
      </c>
      <c r="O269" s="68" t="str">
        <f t="shared" ref="O269:O332" si="24">IF(J269="","",J269-I269)</f>
        <v/>
      </c>
    </row>
    <row r="270" spans="2:15" ht="18" customHeight="1" x14ac:dyDescent="0.25">
      <c r="B270" s="21">
        <v>265</v>
      </c>
      <c r="C270" s="39"/>
      <c r="D270" s="39"/>
      <c r="E270" s="30"/>
      <c r="F270" s="30"/>
      <c r="G270" s="30"/>
      <c r="H270" s="30"/>
      <c r="I270" s="73"/>
      <c r="J270" s="68"/>
      <c r="K270" s="30"/>
      <c r="L270" s="68" t="str">
        <f t="shared" si="21"/>
        <v/>
      </c>
      <c r="M270" s="30" t="str">
        <f t="shared" si="22"/>
        <v/>
      </c>
      <c r="N270" s="68" t="str">
        <f t="shared" si="23"/>
        <v/>
      </c>
      <c r="O270" s="68" t="str">
        <f t="shared" si="24"/>
        <v/>
      </c>
    </row>
    <row r="271" spans="2:15" ht="18" customHeight="1" x14ac:dyDescent="0.25">
      <c r="B271" s="21">
        <v>266</v>
      </c>
      <c r="C271" s="39"/>
      <c r="D271" s="39"/>
      <c r="E271" s="30"/>
      <c r="F271" s="30"/>
      <c r="G271" s="30"/>
      <c r="H271" s="30"/>
      <c r="I271" s="73"/>
      <c r="J271" s="68"/>
      <c r="K271" s="30"/>
      <c r="L271" s="68" t="str">
        <f t="shared" si="21"/>
        <v/>
      </c>
      <c r="M271" s="30" t="str">
        <f t="shared" si="22"/>
        <v/>
      </c>
      <c r="N271" s="68" t="str">
        <f t="shared" si="23"/>
        <v/>
      </c>
      <c r="O271" s="68" t="str">
        <f t="shared" si="24"/>
        <v/>
      </c>
    </row>
    <row r="272" spans="2:15" ht="18" customHeight="1" x14ac:dyDescent="0.25">
      <c r="B272" s="21">
        <v>267</v>
      </c>
      <c r="C272" s="39"/>
      <c r="D272" s="39"/>
      <c r="E272" s="30"/>
      <c r="F272" s="30"/>
      <c r="G272" s="30"/>
      <c r="H272" s="30"/>
      <c r="I272" s="73"/>
      <c r="J272" s="68"/>
      <c r="K272" s="30"/>
      <c r="L272" s="68" t="str">
        <f t="shared" si="21"/>
        <v/>
      </c>
      <c r="M272" s="30" t="str">
        <f t="shared" si="22"/>
        <v/>
      </c>
      <c r="N272" s="68" t="str">
        <f t="shared" si="23"/>
        <v/>
      </c>
      <c r="O272" s="68" t="str">
        <f t="shared" si="24"/>
        <v/>
      </c>
    </row>
    <row r="273" spans="2:15" ht="18" customHeight="1" x14ac:dyDescent="0.25">
      <c r="B273" s="21">
        <v>268</v>
      </c>
      <c r="C273" s="39"/>
      <c r="D273" s="39"/>
      <c r="E273" s="30"/>
      <c r="F273" s="30"/>
      <c r="G273" s="30"/>
      <c r="H273" s="30"/>
      <c r="I273" s="73"/>
      <c r="J273" s="68"/>
      <c r="K273" s="30"/>
      <c r="L273" s="68" t="str">
        <f t="shared" si="21"/>
        <v/>
      </c>
      <c r="M273" s="30" t="str">
        <f t="shared" si="22"/>
        <v/>
      </c>
      <c r="N273" s="68" t="str">
        <f t="shared" si="23"/>
        <v/>
      </c>
      <c r="O273" s="68" t="str">
        <f t="shared" si="24"/>
        <v/>
      </c>
    </row>
    <row r="274" spans="2:15" ht="18" customHeight="1" x14ac:dyDescent="0.25">
      <c r="B274" s="21">
        <v>269</v>
      </c>
      <c r="C274" s="39"/>
      <c r="D274" s="39"/>
      <c r="E274" s="30"/>
      <c r="F274" s="30"/>
      <c r="G274" s="30"/>
      <c r="H274" s="30"/>
      <c r="I274" s="73"/>
      <c r="J274" s="68"/>
      <c r="K274" s="30"/>
      <c r="L274" s="68" t="str">
        <f t="shared" si="21"/>
        <v/>
      </c>
      <c r="M274" s="30" t="str">
        <f t="shared" si="22"/>
        <v/>
      </c>
      <c r="N274" s="68" t="str">
        <f t="shared" si="23"/>
        <v/>
      </c>
      <c r="O274" s="68" t="str">
        <f t="shared" si="24"/>
        <v/>
      </c>
    </row>
    <row r="275" spans="2:15" ht="18" customHeight="1" x14ac:dyDescent="0.25">
      <c r="B275" s="21">
        <v>270</v>
      </c>
      <c r="C275" s="39"/>
      <c r="D275" s="39"/>
      <c r="E275" s="30"/>
      <c r="F275" s="30"/>
      <c r="G275" s="30"/>
      <c r="H275" s="30"/>
      <c r="I275" s="73"/>
      <c r="J275" s="68"/>
      <c r="K275" s="30"/>
      <c r="L275" s="68" t="str">
        <f t="shared" si="21"/>
        <v/>
      </c>
      <c r="M275" s="30" t="str">
        <f t="shared" si="22"/>
        <v/>
      </c>
      <c r="N275" s="68" t="str">
        <f t="shared" si="23"/>
        <v/>
      </c>
      <c r="O275" s="68" t="str">
        <f t="shared" si="24"/>
        <v/>
      </c>
    </row>
    <row r="276" spans="2:15" ht="18" customHeight="1" x14ac:dyDescent="0.25">
      <c r="B276" s="21">
        <v>271</v>
      </c>
      <c r="C276" s="39"/>
      <c r="D276" s="39"/>
      <c r="E276" s="30"/>
      <c r="F276" s="30"/>
      <c r="G276" s="30"/>
      <c r="H276" s="30"/>
      <c r="I276" s="73"/>
      <c r="J276" s="68"/>
      <c r="K276" s="30"/>
      <c r="L276" s="68" t="str">
        <f t="shared" si="21"/>
        <v/>
      </c>
      <c r="M276" s="30" t="str">
        <f t="shared" si="22"/>
        <v/>
      </c>
      <c r="N276" s="68" t="str">
        <f t="shared" si="23"/>
        <v/>
      </c>
      <c r="O276" s="68" t="str">
        <f t="shared" si="24"/>
        <v/>
      </c>
    </row>
    <row r="277" spans="2:15" ht="18" customHeight="1" x14ac:dyDescent="0.25">
      <c r="B277" s="21">
        <v>272</v>
      </c>
      <c r="C277" s="39"/>
      <c r="D277" s="39"/>
      <c r="E277" s="30"/>
      <c r="F277" s="30"/>
      <c r="G277" s="30"/>
      <c r="H277" s="30"/>
      <c r="I277" s="73"/>
      <c r="J277" s="68"/>
      <c r="K277" s="30"/>
      <c r="L277" s="68" t="str">
        <f t="shared" si="21"/>
        <v/>
      </c>
      <c r="M277" s="30" t="str">
        <f t="shared" si="22"/>
        <v/>
      </c>
      <c r="N277" s="68" t="str">
        <f t="shared" si="23"/>
        <v/>
      </c>
      <c r="O277" s="68" t="str">
        <f t="shared" si="24"/>
        <v/>
      </c>
    </row>
    <row r="278" spans="2:15" ht="18" customHeight="1" x14ac:dyDescent="0.25">
      <c r="B278" s="21">
        <v>273</v>
      </c>
      <c r="C278" s="39"/>
      <c r="D278" s="39"/>
      <c r="E278" s="30"/>
      <c r="F278" s="30"/>
      <c r="G278" s="30"/>
      <c r="H278" s="30"/>
      <c r="I278" s="73"/>
      <c r="J278" s="68"/>
      <c r="K278" s="30"/>
      <c r="L278" s="68" t="str">
        <f t="shared" si="21"/>
        <v/>
      </c>
      <c r="M278" s="30" t="str">
        <f t="shared" si="22"/>
        <v/>
      </c>
      <c r="N278" s="68" t="str">
        <f t="shared" si="23"/>
        <v/>
      </c>
      <c r="O278" s="68" t="str">
        <f t="shared" si="24"/>
        <v/>
      </c>
    </row>
    <row r="279" spans="2:15" ht="18" customHeight="1" x14ac:dyDescent="0.25">
      <c r="B279" s="21">
        <v>274</v>
      </c>
      <c r="C279" s="39"/>
      <c r="D279" s="39"/>
      <c r="E279" s="30"/>
      <c r="F279" s="30"/>
      <c r="G279" s="30"/>
      <c r="H279" s="30"/>
      <c r="I279" s="73"/>
      <c r="J279" s="68"/>
      <c r="K279" s="30"/>
      <c r="L279" s="68" t="str">
        <f t="shared" si="21"/>
        <v/>
      </c>
      <c r="M279" s="30" t="str">
        <f t="shared" si="22"/>
        <v/>
      </c>
      <c r="N279" s="68" t="str">
        <f t="shared" si="23"/>
        <v/>
      </c>
      <c r="O279" s="68" t="str">
        <f t="shared" si="24"/>
        <v/>
      </c>
    </row>
    <row r="280" spans="2:15" ht="18" customHeight="1" x14ac:dyDescent="0.25">
      <c r="B280" s="21">
        <v>275</v>
      </c>
      <c r="C280" s="39"/>
      <c r="D280" s="39"/>
      <c r="E280" s="30"/>
      <c r="F280" s="30"/>
      <c r="G280" s="30"/>
      <c r="H280" s="30"/>
      <c r="I280" s="73"/>
      <c r="J280" s="68"/>
      <c r="K280" s="30"/>
      <c r="L280" s="68" t="str">
        <f t="shared" si="21"/>
        <v/>
      </c>
      <c r="M280" s="30" t="str">
        <f t="shared" si="22"/>
        <v/>
      </c>
      <c r="N280" s="68" t="str">
        <f t="shared" si="23"/>
        <v/>
      </c>
      <c r="O280" s="68" t="str">
        <f t="shared" si="24"/>
        <v/>
      </c>
    </row>
    <row r="281" spans="2:15" ht="18" customHeight="1" x14ac:dyDescent="0.25">
      <c r="B281" s="21">
        <v>276</v>
      </c>
      <c r="C281" s="39"/>
      <c r="D281" s="39"/>
      <c r="E281" s="30"/>
      <c r="F281" s="30"/>
      <c r="G281" s="30"/>
      <c r="H281" s="30"/>
      <c r="I281" s="73"/>
      <c r="J281" s="68"/>
      <c r="K281" s="30"/>
      <c r="L281" s="68" t="str">
        <f t="shared" si="21"/>
        <v/>
      </c>
      <c r="M281" s="30" t="str">
        <f t="shared" si="22"/>
        <v/>
      </c>
      <c r="N281" s="68" t="str">
        <f t="shared" si="23"/>
        <v/>
      </c>
      <c r="O281" s="68" t="str">
        <f t="shared" si="24"/>
        <v/>
      </c>
    </row>
    <row r="282" spans="2:15" ht="18" customHeight="1" x14ac:dyDescent="0.25">
      <c r="B282" s="21">
        <v>277</v>
      </c>
      <c r="C282" s="39"/>
      <c r="D282" s="39"/>
      <c r="E282" s="30"/>
      <c r="F282" s="30"/>
      <c r="G282" s="30"/>
      <c r="H282" s="30"/>
      <c r="I282" s="73"/>
      <c r="J282" s="68"/>
      <c r="K282" s="30"/>
      <c r="L282" s="68" t="str">
        <f t="shared" si="21"/>
        <v/>
      </c>
      <c r="M282" s="30" t="str">
        <f t="shared" si="22"/>
        <v/>
      </c>
      <c r="N282" s="68" t="str">
        <f t="shared" si="23"/>
        <v/>
      </c>
      <c r="O282" s="68" t="str">
        <f t="shared" si="24"/>
        <v/>
      </c>
    </row>
    <row r="283" spans="2:15" ht="18" customHeight="1" x14ac:dyDescent="0.25">
      <c r="B283" s="21">
        <v>278</v>
      </c>
      <c r="C283" s="39"/>
      <c r="D283" s="39"/>
      <c r="E283" s="30"/>
      <c r="F283" s="30"/>
      <c r="G283" s="30"/>
      <c r="H283" s="30"/>
      <c r="I283" s="73"/>
      <c r="J283" s="68"/>
      <c r="K283" s="30"/>
      <c r="L283" s="68" t="str">
        <f t="shared" si="21"/>
        <v/>
      </c>
      <c r="M283" s="30" t="str">
        <f t="shared" si="22"/>
        <v/>
      </c>
      <c r="N283" s="68" t="str">
        <f t="shared" si="23"/>
        <v/>
      </c>
      <c r="O283" s="68" t="str">
        <f t="shared" si="24"/>
        <v/>
      </c>
    </row>
    <row r="284" spans="2:15" ht="18" customHeight="1" x14ac:dyDescent="0.25">
      <c r="B284" s="21">
        <v>279</v>
      </c>
      <c r="C284" s="39"/>
      <c r="D284" s="39"/>
      <c r="E284" s="30"/>
      <c r="F284" s="30"/>
      <c r="G284" s="30"/>
      <c r="H284" s="30"/>
      <c r="I284" s="73"/>
      <c r="J284" s="68"/>
      <c r="K284" s="30"/>
      <c r="L284" s="68" t="str">
        <f t="shared" si="21"/>
        <v/>
      </c>
      <c r="M284" s="30" t="str">
        <f t="shared" si="22"/>
        <v/>
      </c>
      <c r="N284" s="68" t="str">
        <f t="shared" si="23"/>
        <v/>
      </c>
      <c r="O284" s="68" t="str">
        <f t="shared" si="24"/>
        <v/>
      </c>
    </row>
    <row r="285" spans="2:15" ht="18" customHeight="1" x14ac:dyDescent="0.25">
      <c r="B285" s="21">
        <v>280</v>
      </c>
      <c r="C285" s="39"/>
      <c r="D285" s="39"/>
      <c r="E285" s="30"/>
      <c r="F285" s="30"/>
      <c r="G285" s="30"/>
      <c r="H285" s="30"/>
      <c r="I285" s="73"/>
      <c r="J285" s="68"/>
      <c r="K285" s="30"/>
      <c r="L285" s="68" t="str">
        <f t="shared" si="21"/>
        <v/>
      </c>
      <c r="M285" s="30" t="str">
        <f t="shared" si="22"/>
        <v/>
      </c>
      <c r="N285" s="68" t="str">
        <f t="shared" si="23"/>
        <v/>
      </c>
      <c r="O285" s="68" t="str">
        <f t="shared" si="24"/>
        <v/>
      </c>
    </row>
    <row r="286" spans="2:15" ht="18" customHeight="1" x14ac:dyDescent="0.25">
      <c r="B286" s="21">
        <v>281</v>
      </c>
      <c r="C286" s="39"/>
      <c r="D286" s="39"/>
      <c r="E286" s="30"/>
      <c r="F286" s="30"/>
      <c r="G286" s="30"/>
      <c r="H286" s="30"/>
      <c r="I286" s="73"/>
      <c r="J286" s="68"/>
      <c r="K286" s="30"/>
      <c r="L286" s="68" t="str">
        <f t="shared" si="21"/>
        <v/>
      </c>
      <c r="M286" s="30" t="str">
        <f t="shared" si="22"/>
        <v/>
      </c>
      <c r="N286" s="68" t="str">
        <f t="shared" si="23"/>
        <v/>
      </c>
      <c r="O286" s="68" t="str">
        <f t="shared" si="24"/>
        <v/>
      </c>
    </row>
    <row r="287" spans="2:15" ht="18" customHeight="1" x14ac:dyDescent="0.25">
      <c r="B287" s="21">
        <v>282</v>
      </c>
      <c r="C287" s="39"/>
      <c r="D287" s="39"/>
      <c r="E287" s="30"/>
      <c r="F287" s="30"/>
      <c r="G287" s="30"/>
      <c r="H287" s="30"/>
      <c r="I287" s="73"/>
      <c r="J287" s="68"/>
      <c r="K287" s="30"/>
      <c r="L287" s="68" t="str">
        <f t="shared" si="21"/>
        <v/>
      </c>
      <c r="M287" s="30" t="str">
        <f t="shared" si="22"/>
        <v/>
      </c>
      <c r="N287" s="68" t="str">
        <f t="shared" si="23"/>
        <v/>
      </c>
      <c r="O287" s="68" t="str">
        <f t="shared" si="24"/>
        <v/>
      </c>
    </row>
    <row r="288" spans="2:15" ht="18" customHeight="1" x14ac:dyDescent="0.25">
      <c r="B288" s="21">
        <v>283</v>
      </c>
      <c r="C288" s="39"/>
      <c r="D288" s="39"/>
      <c r="E288" s="30"/>
      <c r="F288" s="30"/>
      <c r="G288" s="30"/>
      <c r="H288" s="30"/>
      <c r="I288" s="73"/>
      <c r="J288" s="68"/>
      <c r="K288" s="30"/>
      <c r="L288" s="68" t="str">
        <f t="shared" si="21"/>
        <v/>
      </c>
      <c r="M288" s="30" t="str">
        <f t="shared" si="22"/>
        <v/>
      </c>
      <c r="N288" s="68" t="str">
        <f t="shared" si="23"/>
        <v/>
      </c>
      <c r="O288" s="68" t="str">
        <f t="shared" si="24"/>
        <v/>
      </c>
    </row>
    <row r="289" spans="2:15" ht="18" customHeight="1" x14ac:dyDescent="0.25">
      <c r="B289" s="21">
        <v>284</v>
      </c>
      <c r="C289" s="39"/>
      <c r="D289" s="39"/>
      <c r="E289" s="30"/>
      <c r="F289" s="30"/>
      <c r="G289" s="30"/>
      <c r="H289" s="30"/>
      <c r="I289" s="73"/>
      <c r="J289" s="68"/>
      <c r="K289" s="30"/>
      <c r="L289" s="68" t="str">
        <f t="shared" si="21"/>
        <v/>
      </c>
      <c r="M289" s="30" t="str">
        <f t="shared" si="22"/>
        <v/>
      </c>
      <c r="N289" s="68" t="str">
        <f t="shared" si="23"/>
        <v/>
      </c>
      <c r="O289" s="68" t="str">
        <f t="shared" si="24"/>
        <v/>
      </c>
    </row>
    <row r="290" spans="2:15" ht="18" customHeight="1" x14ac:dyDescent="0.25">
      <c r="B290" s="21">
        <v>285</v>
      </c>
      <c r="C290" s="39"/>
      <c r="D290" s="39"/>
      <c r="E290" s="30"/>
      <c r="F290" s="30"/>
      <c r="G290" s="30"/>
      <c r="H290" s="30"/>
      <c r="I290" s="73"/>
      <c r="J290" s="68"/>
      <c r="K290" s="30"/>
      <c r="L290" s="68" t="str">
        <f t="shared" si="21"/>
        <v/>
      </c>
      <c r="M290" s="30" t="str">
        <f t="shared" si="22"/>
        <v/>
      </c>
      <c r="N290" s="68" t="str">
        <f t="shared" si="23"/>
        <v/>
      </c>
      <c r="O290" s="68" t="str">
        <f t="shared" si="24"/>
        <v/>
      </c>
    </row>
    <row r="291" spans="2:15" ht="18" customHeight="1" x14ac:dyDescent="0.25">
      <c r="B291" s="21">
        <v>286</v>
      </c>
      <c r="C291" s="39"/>
      <c r="D291" s="39"/>
      <c r="E291" s="30"/>
      <c r="F291" s="30"/>
      <c r="G291" s="30"/>
      <c r="H291" s="30"/>
      <c r="I291" s="73"/>
      <c r="J291" s="68"/>
      <c r="K291" s="30"/>
      <c r="L291" s="68" t="str">
        <f t="shared" si="21"/>
        <v/>
      </c>
      <c r="M291" s="30" t="str">
        <f t="shared" si="22"/>
        <v/>
      </c>
      <c r="N291" s="68" t="str">
        <f t="shared" si="23"/>
        <v/>
      </c>
      <c r="O291" s="68" t="str">
        <f t="shared" si="24"/>
        <v/>
      </c>
    </row>
    <row r="292" spans="2:15" ht="18" customHeight="1" x14ac:dyDescent="0.25">
      <c r="B292" s="21">
        <v>287</v>
      </c>
      <c r="C292" s="39"/>
      <c r="D292" s="39"/>
      <c r="E292" s="30"/>
      <c r="F292" s="30"/>
      <c r="G292" s="30"/>
      <c r="H292" s="30"/>
      <c r="I292" s="73"/>
      <c r="J292" s="68"/>
      <c r="K292" s="30"/>
      <c r="L292" s="68" t="str">
        <f t="shared" si="21"/>
        <v/>
      </c>
      <c r="M292" s="30" t="str">
        <f t="shared" si="22"/>
        <v/>
      </c>
      <c r="N292" s="68" t="str">
        <f t="shared" si="23"/>
        <v/>
      </c>
      <c r="O292" s="68" t="str">
        <f t="shared" si="24"/>
        <v/>
      </c>
    </row>
    <row r="293" spans="2:15" ht="18" customHeight="1" x14ac:dyDescent="0.25">
      <c r="B293" s="21">
        <v>288</v>
      </c>
      <c r="C293" s="39"/>
      <c r="D293" s="39"/>
      <c r="E293" s="30"/>
      <c r="F293" s="30"/>
      <c r="G293" s="30"/>
      <c r="H293" s="30"/>
      <c r="I293" s="73"/>
      <c r="J293" s="68"/>
      <c r="K293" s="30"/>
      <c r="L293" s="68" t="str">
        <f t="shared" si="21"/>
        <v/>
      </c>
      <c r="M293" s="30" t="str">
        <f t="shared" si="22"/>
        <v/>
      </c>
      <c r="N293" s="68" t="str">
        <f t="shared" si="23"/>
        <v/>
      </c>
      <c r="O293" s="68" t="str">
        <f t="shared" si="24"/>
        <v/>
      </c>
    </row>
    <row r="294" spans="2:15" ht="18" customHeight="1" x14ac:dyDescent="0.25">
      <c r="B294" s="21">
        <v>289</v>
      </c>
      <c r="C294" s="39"/>
      <c r="D294" s="39"/>
      <c r="E294" s="30"/>
      <c r="F294" s="30"/>
      <c r="G294" s="30"/>
      <c r="H294" s="30"/>
      <c r="I294" s="73"/>
      <c r="J294" s="68"/>
      <c r="K294" s="30"/>
      <c r="L294" s="68" t="str">
        <f t="shared" si="21"/>
        <v/>
      </c>
      <c r="M294" s="30" t="str">
        <f t="shared" si="22"/>
        <v/>
      </c>
      <c r="N294" s="68" t="str">
        <f t="shared" si="23"/>
        <v/>
      </c>
      <c r="O294" s="68" t="str">
        <f t="shared" si="24"/>
        <v/>
      </c>
    </row>
    <row r="295" spans="2:15" ht="18" customHeight="1" x14ac:dyDescent="0.25">
      <c r="B295" s="21">
        <v>290</v>
      </c>
      <c r="C295" s="39"/>
      <c r="D295" s="39"/>
      <c r="E295" s="30"/>
      <c r="F295" s="30"/>
      <c r="G295" s="30"/>
      <c r="H295" s="30"/>
      <c r="I295" s="73"/>
      <c r="J295" s="68"/>
      <c r="K295" s="30"/>
      <c r="L295" s="68" t="str">
        <f t="shared" si="21"/>
        <v/>
      </c>
      <c r="M295" s="30" t="str">
        <f t="shared" si="22"/>
        <v/>
      </c>
      <c r="N295" s="68" t="str">
        <f t="shared" si="23"/>
        <v/>
      </c>
      <c r="O295" s="68" t="str">
        <f t="shared" si="24"/>
        <v/>
      </c>
    </row>
    <row r="296" spans="2:15" ht="18" customHeight="1" x14ac:dyDescent="0.25">
      <c r="B296" s="21">
        <v>291</v>
      </c>
      <c r="C296" s="39"/>
      <c r="D296" s="39"/>
      <c r="E296" s="30"/>
      <c r="F296" s="30"/>
      <c r="G296" s="30"/>
      <c r="H296" s="30"/>
      <c r="I296" s="73"/>
      <c r="J296" s="68"/>
      <c r="K296" s="30"/>
      <c r="L296" s="68" t="str">
        <f t="shared" si="21"/>
        <v/>
      </c>
      <c r="M296" s="30" t="str">
        <f t="shared" si="22"/>
        <v/>
      </c>
      <c r="N296" s="68" t="str">
        <f t="shared" si="23"/>
        <v/>
      </c>
      <c r="O296" s="68" t="str">
        <f t="shared" si="24"/>
        <v/>
      </c>
    </row>
    <row r="297" spans="2:15" ht="18" customHeight="1" x14ac:dyDescent="0.25">
      <c r="B297" s="21">
        <v>292</v>
      </c>
      <c r="C297" s="39"/>
      <c r="D297" s="39"/>
      <c r="E297" s="30"/>
      <c r="F297" s="30"/>
      <c r="G297" s="30"/>
      <c r="H297" s="30"/>
      <c r="I297" s="73"/>
      <c r="J297" s="68"/>
      <c r="K297" s="30"/>
      <c r="L297" s="68" t="str">
        <f t="shared" si="21"/>
        <v/>
      </c>
      <c r="M297" s="30" t="str">
        <f t="shared" si="22"/>
        <v/>
      </c>
      <c r="N297" s="68" t="str">
        <f t="shared" si="23"/>
        <v/>
      </c>
      <c r="O297" s="68" t="str">
        <f t="shared" si="24"/>
        <v/>
      </c>
    </row>
    <row r="298" spans="2:15" ht="18" customHeight="1" x14ac:dyDescent="0.25">
      <c r="B298" s="21">
        <v>293</v>
      </c>
      <c r="C298" s="39"/>
      <c r="D298" s="39"/>
      <c r="E298" s="30"/>
      <c r="F298" s="30"/>
      <c r="G298" s="30"/>
      <c r="H298" s="30"/>
      <c r="I298" s="73"/>
      <c r="J298" s="68"/>
      <c r="K298" s="30"/>
      <c r="L298" s="68" t="str">
        <f t="shared" si="21"/>
        <v/>
      </c>
      <c r="M298" s="30" t="str">
        <f t="shared" si="22"/>
        <v/>
      </c>
      <c r="N298" s="68" t="str">
        <f t="shared" si="23"/>
        <v/>
      </c>
      <c r="O298" s="68" t="str">
        <f t="shared" si="24"/>
        <v/>
      </c>
    </row>
    <row r="299" spans="2:15" ht="18" customHeight="1" x14ac:dyDescent="0.25">
      <c r="B299" s="21">
        <v>294</v>
      </c>
      <c r="C299" s="39"/>
      <c r="D299" s="39"/>
      <c r="E299" s="30"/>
      <c r="F299" s="30"/>
      <c r="G299" s="30"/>
      <c r="H299" s="30"/>
      <c r="I299" s="73"/>
      <c r="J299" s="68"/>
      <c r="K299" s="30"/>
      <c r="L299" s="68" t="str">
        <f t="shared" si="21"/>
        <v/>
      </c>
      <c r="M299" s="30" t="str">
        <f t="shared" si="22"/>
        <v/>
      </c>
      <c r="N299" s="68" t="str">
        <f t="shared" si="23"/>
        <v/>
      </c>
      <c r="O299" s="68" t="str">
        <f t="shared" si="24"/>
        <v/>
      </c>
    </row>
    <row r="300" spans="2:15" ht="18" customHeight="1" x14ac:dyDescent="0.25">
      <c r="B300" s="21">
        <v>295</v>
      </c>
      <c r="C300" s="39"/>
      <c r="D300" s="39"/>
      <c r="E300" s="30"/>
      <c r="F300" s="30"/>
      <c r="G300" s="30"/>
      <c r="H300" s="30"/>
      <c r="I300" s="73"/>
      <c r="J300" s="68"/>
      <c r="K300" s="30"/>
      <c r="L300" s="68" t="str">
        <f t="shared" si="21"/>
        <v/>
      </c>
      <c r="M300" s="30" t="str">
        <f t="shared" si="22"/>
        <v/>
      </c>
      <c r="N300" s="68" t="str">
        <f t="shared" si="23"/>
        <v/>
      </c>
      <c r="O300" s="68" t="str">
        <f t="shared" si="24"/>
        <v/>
      </c>
    </row>
    <row r="301" spans="2:15" ht="18" customHeight="1" x14ac:dyDescent="0.25">
      <c r="B301" s="21">
        <v>296</v>
      </c>
      <c r="C301" s="39"/>
      <c r="D301" s="39"/>
      <c r="E301" s="30"/>
      <c r="F301" s="30"/>
      <c r="G301" s="30"/>
      <c r="H301" s="30"/>
      <c r="I301" s="73"/>
      <c r="J301" s="68"/>
      <c r="K301" s="30"/>
      <c r="L301" s="68" t="str">
        <f t="shared" si="21"/>
        <v/>
      </c>
      <c r="M301" s="30" t="str">
        <f t="shared" si="22"/>
        <v/>
      </c>
      <c r="N301" s="68" t="str">
        <f t="shared" si="23"/>
        <v/>
      </c>
      <c r="O301" s="68" t="str">
        <f t="shared" si="24"/>
        <v/>
      </c>
    </row>
    <row r="302" spans="2:15" ht="18" customHeight="1" x14ac:dyDescent="0.25">
      <c r="B302" s="21">
        <v>297</v>
      </c>
      <c r="C302" s="39"/>
      <c r="D302" s="39"/>
      <c r="E302" s="30"/>
      <c r="F302" s="30"/>
      <c r="G302" s="30"/>
      <c r="H302" s="30"/>
      <c r="I302" s="73"/>
      <c r="J302" s="68"/>
      <c r="K302" s="30"/>
      <c r="L302" s="68" t="str">
        <f t="shared" si="21"/>
        <v/>
      </c>
      <c r="M302" s="30" t="str">
        <f t="shared" si="22"/>
        <v/>
      </c>
      <c r="N302" s="68" t="str">
        <f t="shared" si="23"/>
        <v/>
      </c>
      <c r="O302" s="68" t="str">
        <f t="shared" si="24"/>
        <v/>
      </c>
    </row>
    <row r="303" spans="2:15" ht="18" customHeight="1" x14ac:dyDescent="0.25">
      <c r="B303" s="21">
        <v>298</v>
      </c>
      <c r="C303" s="39"/>
      <c r="D303" s="39"/>
      <c r="E303" s="30"/>
      <c r="F303" s="30"/>
      <c r="G303" s="30"/>
      <c r="H303" s="30"/>
      <c r="I303" s="73"/>
      <c r="J303" s="68"/>
      <c r="K303" s="30"/>
      <c r="L303" s="68" t="str">
        <f t="shared" si="21"/>
        <v/>
      </c>
      <c r="M303" s="30" t="str">
        <f t="shared" si="22"/>
        <v/>
      </c>
      <c r="N303" s="68" t="str">
        <f t="shared" si="23"/>
        <v/>
      </c>
      <c r="O303" s="68" t="str">
        <f t="shared" si="24"/>
        <v/>
      </c>
    </row>
    <row r="304" spans="2:15" ht="18" customHeight="1" x14ac:dyDescent="0.25">
      <c r="B304" s="21">
        <v>299</v>
      </c>
      <c r="C304" s="39"/>
      <c r="D304" s="39"/>
      <c r="E304" s="30"/>
      <c r="F304" s="30"/>
      <c r="G304" s="30"/>
      <c r="H304" s="30"/>
      <c r="I304" s="73"/>
      <c r="J304" s="68"/>
      <c r="K304" s="30"/>
      <c r="L304" s="68" t="str">
        <f t="shared" si="21"/>
        <v/>
      </c>
      <c r="M304" s="30" t="str">
        <f t="shared" si="22"/>
        <v/>
      </c>
      <c r="N304" s="68" t="str">
        <f t="shared" si="23"/>
        <v/>
      </c>
      <c r="O304" s="68" t="str">
        <f t="shared" si="24"/>
        <v/>
      </c>
    </row>
    <row r="305" spans="2:15" ht="18" customHeight="1" x14ac:dyDescent="0.25">
      <c r="B305" s="21">
        <v>300</v>
      </c>
      <c r="C305" s="39"/>
      <c r="D305" s="39"/>
      <c r="E305" s="30"/>
      <c r="F305" s="30"/>
      <c r="G305" s="30"/>
      <c r="H305" s="30"/>
      <c r="I305" s="73"/>
      <c r="J305" s="68"/>
      <c r="K305" s="30"/>
      <c r="L305" s="68" t="str">
        <f t="shared" si="21"/>
        <v/>
      </c>
      <c r="M305" s="30" t="str">
        <f t="shared" si="22"/>
        <v/>
      </c>
      <c r="N305" s="68" t="str">
        <f t="shared" si="23"/>
        <v/>
      </c>
      <c r="O305" s="68" t="str">
        <f t="shared" si="24"/>
        <v/>
      </c>
    </row>
    <row r="306" spans="2:15" ht="18" customHeight="1" x14ac:dyDescent="0.25">
      <c r="B306" s="21">
        <v>301</v>
      </c>
      <c r="C306" s="39"/>
      <c r="D306" s="39"/>
      <c r="E306" s="30"/>
      <c r="F306" s="30"/>
      <c r="G306" s="30"/>
      <c r="H306" s="30"/>
      <c r="I306" s="73"/>
      <c r="J306" s="68"/>
      <c r="K306" s="30"/>
      <c r="L306" s="68" t="str">
        <f t="shared" si="21"/>
        <v/>
      </c>
      <c r="M306" s="30" t="str">
        <f t="shared" si="22"/>
        <v/>
      </c>
      <c r="N306" s="68" t="str">
        <f t="shared" si="23"/>
        <v/>
      </c>
      <c r="O306" s="68" t="str">
        <f t="shared" si="24"/>
        <v/>
      </c>
    </row>
    <row r="307" spans="2:15" ht="18" customHeight="1" x14ac:dyDescent="0.25">
      <c r="B307" s="21">
        <v>302</v>
      </c>
      <c r="C307" s="39"/>
      <c r="D307" s="39"/>
      <c r="E307" s="30"/>
      <c r="F307" s="30"/>
      <c r="G307" s="30"/>
      <c r="H307" s="30"/>
      <c r="I307" s="73"/>
      <c r="J307" s="68"/>
      <c r="K307" s="30"/>
      <c r="L307" s="68" t="str">
        <f t="shared" si="21"/>
        <v/>
      </c>
      <c r="M307" s="30" t="str">
        <f t="shared" si="22"/>
        <v/>
      </c>
      <c r="N307" s="68" t="str">
        <f t="shared" si="23"/>
        <v/>
      </c>
      <c r="O307" s="68" t="str">
        <f t="shared" si="24"/>
        <v/>
      </c>
    </row>
    <row r="308" spans="2:15" ht="18" customHeight="1" x14ac:dyDescent="0.25">
      <c r="B308" s="21">
        <v>303</v>
      </c>
      <c r="C308" s="39"/>
      <c r="D308" s="39"/>
      <c r="E308" s="30"/>
      <c r="F308" s="30"/>
      <c r="G308" s="30"/>
      <c r="H308" s="30"/>
      <c r="I308" s="73"/>
      <c r="J308" s="68"/>
      <c r="K308" s="30"/>
      <c r="L308" s="68" t="str">
        <f t="shared" si="21"/>
        <v/>
      </c>
      <c r="M308" s="30" t="str">
        <f t="shared" si="22"/>
        <v/>
      </c>
      <c r="N308" s="68" t="str">
        <f t="shared" si="23"/>
        <v/>
      </c>
      <c r="O308" s="68" t="str">
        <f t="shared" si="24"/>
        <v/>
      </c>
    </row>
    <row r="309" spans="2:15" ht="18" customHeight="1" x14ac:dyDescent="0.25">
      <c r="B309" s="21">
        <v>304</v>
      </c>
      <c r="C309" s="39"/>
      <c r="D309" s="39"/>
      <c r="E309" s="30"/>
      <c r="F309" s="30"/>
      <c r="G309" s="30"/>
      <c r="H309" s="30"/>
      <c r="I309" s="73"/>
      <c r="J309" s="68"/>
      <c r="K309" s="30"/>
      <c r="L309" s="68" t="str">
        <f t="shared" si="21"/>
        <v/>
      </c>
      <c r="M309" s="30" t="str">
        <f t="shared" si="22"/>
        <v/>
      </c>
      <c r="N309" s="68" t="str">
        <f t="shared" si="23"/>
        <v/>
      </c>
      <c r="O309" s="68" t="str">
        <f t="shared" si="24"/>
        <v/>
      </c>
    </row>
    <row r="310" spans="2:15" ht="18" customHeight="1" x14ac:dyDescent="0.25">
      <c r="B310" s="21">
        <v>305</v>
      </c>
      <c r="C310" s="39"/>
      <c r="D310" s="39"/>
      <c r="E310" s="30"/>
      <c r="F310" s="30"/>
      <c r="G310" s="30"/>
      <c r="H310" s="30"/>
      <c r="I310" s="73"/>
      <c r="J310" s="68"/>
      <c r="K310" s="30"/>
      <c r="L310" s="68" t="str">
        <f t="shared" si="21"/>
        <v/>
      </c>
      <c r="M310" s="30" t="str">
        <f t="shared" si="22"/>
        <v/>
      </c>
      <c r="N310" s="68" t="str">
        <f t="shared" si="23"/>
        <v/>
      </c>
      <c r="O310" s="68" t="str">
        <f t="shared" si="24"/>
        <v/>
      </c>
    </row>
    <row r="311" spans="2:15" ht="18" customHeight="1" x14ac:dyDescent="0.25">
      <c r="B311" s="21">
        <v>306</v>
      </c>
      <c r="C311" s="39"/>
      <c r="D311" s="39"/>
      <c r="E311" s="30"/>
      <c r="F311" s="30"/>
      <c r="G311" s="30"/>
      <c r="H311" s="30"/>
      <c r="I311" s="73"/>
      <c r="J311" s="68"/>
      <c r="K311" s="30"/>
      <c r="L311" s="68" t="str">
        <f t="shared" si="21"/>
        <v/>
      </c>
      <c r="M311" s="30" t="str">
        <f t="shared" si="22"/>
        <v/>
      </c>
      <c r="N311" s="68" t="str">
        <f t="shared" si="23"/>
        <v/>
      </c>
      <c r="O311" s="68" t="str">
        <f t="shared" si="24"/>
        <v/>
      </c>
    </row>
    <row r="312" spans="2:15" ht="18" customHeight="1" x14ac:dyDescent="0.25">
      <c r="B312" s="21">
        <v>307</v>
      </c>
      <c r="C312" s="39"/>
      <c r="D312" s="39"/>
      <c r="E312" s="30"/>
      <c r="F312" s="30"/>
      <c r="G312" s="30"/>
      <c r="H312" s="30"/>
      <c r="I312" s="73"/>
      <c r="J312" s="68"/>
      <c r="K312" s="30"/>
      <c r="L312" s="68" t="str">
        <f t="shared" si="21"/>
        <v/>
      </c>
      <c r="M312" s="30" t="str">
        <f t="shared" si="22"/>
        <v/>
      </c>
      <c r="N312" s="68" t="str">
        <f t="shared" si="23"/>
        <v/>
      </c>
      <c r="O312" s="68" t="str">
        <f t="shared" si="24"/>
        <v/>
      </c>
    </row>
    <row r="313" spans="2:15" ht="18" customHeight="1" x14ac:dyDescent="0.25">
      <c r="B313" s="21">
        <v>308</v>
      </c>
      <c r="C313" s="39"/>
      <c r="D313" s="39"/>
      <c r="E313" s="30"/>
      <c r="F313" s="30"/>
      <c r="G313" s="30"/>
      <c r="H313" s="30"/>
      <c r="I313" s="73"/>
      <c r="J313" s="68"/>
      <c r="K313" s="30"/>
      <c r="L313" s="68" t="str">
        <f t="shared" si="21"/>
        <v/>
      </c>
      <c r="M313" s="30" t="str">
        <f t="shared" si="22"/>
        <v/>
      </c>
      <c r="N313" s="68" t="str">
        <f t="shared" si="23"/>
        <v/>
      </c>
      <c r="O313" s="68" t="str">
        <f t="shared" si="24"/>
        <v/>
      </c>
    </row>
    <row r="314" spans="2:15" ht="18" customHeight="1" x14ac:dyDescent="0.25">
      <c r="B314" s="21">
        <v>309</v>
      </c>
      <c r="C314" s="39"/>
      <c r="D314" s="39"/>
      <c r="E314" s="30"/>
      <c r="F314" s="30"/>
      <c r="G314" s="30"/>
      <c r="H314" s="30"/>
      <c r="I314" s="73"/>
      <c r="J314" s="68"/>
      <c r="K314" s="30"/>
      <c r="L314" s="68" t="str">
        <f t="shared" si="21"/>
        <v/>
      </c>
      <c r="M314" s="30" t="str">
        <f t="shared" si="22"/>
        <v/>
      </c>
      <c r="N314" s="68" t="str">
        <f t="shared" si="23"/>
        <v/>
      </c>
      <c r="O314" s="68" t="str">
        <f t="shared" si="24"/>
        <v/>
      </c>
    </row>
    <row r="315" spans="2:15" ht="18" customHeight="1" x14ac:dyDescent="0.25">
      <c r="B315" s="21">
        <v>310</v>
      </c>
      <c r="C315" s="39"/>
      <c r="D315" s="39"/>
      <c r="E315" s="30"/>
      <c r="F315" s="30"/>
      <c r="G315" s="30"/>
      <c r="H315" s="30"/>
      <c r="I315" s="73"/>
      <c r="J315" s="68"/>
      <c r="K315" s="30"/>
      <c r="L315" s="68" t="str">
        <f t="shared" si="21"/>
        <v/>
      </c>
      <c r="M315" s="30" t="str">
        <f t="shared" si="22"/>
        <v/>
      </c>
      <c r="N315" s="68" t="str">
        <f t="shared" si="23"/>
        <v/>
      </c>
      <c r="O315" s="68" t="str">
        <f t="shared" si="24"/>
        <v/>
      </c>
    </row>
    <row r="316" spans="2:15" ht="18" customHeight="1" x14ac:dyDescent="0.25">
      <c r="B316" s="21">
        <v>311</v>
      </c>
      <c r="C316" s="39"/>
      <c r="D316" s="39"/>
      <c r="E316" s="30"/>
      <c r="F316" s="30"/>
      <c r="G316" s="30"/>
      <c r="H316" s="30"/>
      <c r="I316" s="73"/>
      <c r="J316" s="68"/>
      <c r="K316" s="30"/>
      <c r="L316" s="68" t="str">
        <f t="shared" si="21"/>
        <v/>
      </c>
      <c r="M316" s="30" t="str">
        <f t="shared" si="22"/>
        <v/>
      </c>
      <c r="N316" s="68" t="str">
        <f t="shared" si="23"/>
        <v/>
      </c>
      <c r="O316" s="68" t="str">
        <f t="shared" si="24"/>
        <v/>
      </c>
    </row>
    <row r="317" spans="2:15" ht="18" customHeight="1" x14ac:dyDescent="0.25">
      <c r="B317" s="21">
        <v>312</v>
      </c>
      <c r="C317" s="39"/>
      <c r="D317" s="39"/>
      <c r="E317" s="30"/>
      <c r="F317" s="30"/>
      <c r="G317" s="30"/>
      <c r="H317" s="30"/>
      <c r="I317" s="73"/>
      <c r="J317" s="68"/>
      <c r="K317" s="30"/>
      <c r="L317" s="68" t="str">
        <f t="shared" si="21"/>
        <v/>
      </c>
      <c r="M317" s="30" t="str">
        <f t="shared" si="22"/>
        <v/>
      </c>
      <c r="N317" s="68" t="str">
        <f t="shared" si="23"/>
        <v/>
      </c>
      <c r="O317" s="68" t="str">
        <f t="shared" si="24"/>
        <v/>
      </c>
    </row>
    <row r="318" spans="2:15" ht="18" customHeight="1" x14ac:dyDescent="0.25">
      <c r="B318" s="21">
        <v>313</v>
      </c>
      <c r="C318" s="39"/>
      <c r="D318" s="39"/>
      <c r="E318" s="30"/>
      <c r="F318" s="30"/>
      <c r="G318" s="30"/>
      <c r="H318" s="30"/>
      <c r="I318" s="73"/>
      <c r="J318" s="68"/>
      <c r="K318" s="30"/>
      <c r="L318" s="68" t="str">
        <f t="shared" si="21"/>
        <v/>
      </c>
      <c r="M318" s="30" t="str">
        <f t="shared" si="22"/>
        <v/>
      </c>
      <c r="N318" s="68" t="str">
        <f t="shared" si="23"/>
        <v/>
      </c>
      <c r="O318" s="68" t="str">
        <f t="shared" si="24"/>
        <v/>
      </c>
    </row>
    <row r="319" spans="2:15" ht="18" customHeight="1" x14ac:dyDescent="0.25">
      <c r="B319" s="21">
        <v>314</v>
      </c>
      <c r="C319" s="39"/>
      <c r="D319" s="39"/>
      <c r="E319" s="30"/>
      <c r="F319" s="30"/>
      <c r="G319" s="30"/>
      <c r="H319" s="30"/>
      <c r="I319" s="73"/>
      <c r="J319" s="68"/>
      <c r="K319" s="30"/>
      <c r="L319" s="68" t="str">
        <f t="shared" si="21"/>
        <v/>
      </c>
      <c r="M319" s="30" t="str">
        <f t="shared" si="22"/>
        <v/>
      </c>
      <c r="N319" s="68" t="str">
        <f t="shared" si="23"/>
        <v/>
      </c>
      <c r="O319" s="68" t="str">
        <f t="shared" si="24"/>
        <v/>
      </c>
    </row>
    <row r="320" spans="2:15" ht="18" customHeight="1" x14ac:dyDescent="0.25">
      <c r="B320" s="21">
        <v>315</v>
      </c>
      <c r="C320" s="39"/>
      <c r="D320" s="39"/>
      <c r="E320" s="30"/>
      <c r="F320" s="30"/>
      <c r="G320" s="30"/>
      <c r="H320" s="30"/>
      <c r="I320" s="73"/>
      <c r="J320" s="68"/>
      <c r="K320" s="30"/>
      <c r="L320" s="68" t="str">
        <f t="shared" si="21"/>
        <v/>
      </c>
      <c r="M320" s="30" t="str">
        <f t="shared" si="22"/>
        <v/>
      </c>
      <c r="N320" s="68" t="str">
        <f t="shared" si="23"/>
        <v/>
      </c>
      <c r="O320" s="68" t="str">
        <f t="shared" si="24"/>
        <v/>
      </c>
    </row>
    <row r="321" spans="2:15" ht="18" customHeight="1" x14ac:dyDescent="0.25">
      <c r="B321" s="21">
        <v>316</v>
      </c>
      <c r="C321" s="39"/>
      <c r="D321" s="39"/>
      <c r="E321" s="30"/>
      <c r="F321" s="30"/>
      <c r="G321" s="30"/>
      <c r="H321" s="30"/>
      <c r="I321" s="73"/>
      <c r="J321" s="68"/>
      <c r="K321" s="30"/>
      <c r="L321" s="68" t="str">
        <f t="shared" si="21"/>
        <v/>
      </c>
      <c r="M321" s="30" t="str">
        <f t="shared" si="22"/>
        <v/>
      </c>
      <c r="N321" s="68" t="str">
        <f t="shared" si="23"/>
        <v/>
      </c>
      <c r="O321" s="68" t="str">
        <f t="shared" si="24"/>
        <v/>
      </c>
    </row>
    <row r="322" spans="2:15" ht="18" customHeight="1" x14ac:dyDescent="0.25">
      <c r="B322" s="21">
        <v>317</v>
      </c>
      <c r="C322" s="39"/>
      <c r="D322" s="39"/>
      <c r="E322" s="30"/>
      <c r="F322" s="30"/>
      <c r="G322" s="30"/>
      <c r="H322" s="30"/>
      <c r="I322" s="73"/>
      <c r="J322" s="68"/>
      <c r="K322" s="30"/>
      <c r="L322" s="68" t="str">
        <f t="shared" si="21"/>
        <v/>
      </c>
      <c r="M322" s="30" t="str">
        <f t="shared" si="22"/>
        <v/>
      </c>
      <c r="N322" s="68" t="str">
        <f t="shared" si="23"/>
        <v/>
      </c>
      <c r="O322" s="68" t="str">
        <f t="shared" si="24"/>
        <v/>
      </c>
    </row>
    <row r="323" spans="2:15" ht="18" customHeight="1" x14ac:dyDescent="0.25">
      <c r="B323" s="21">
        <v>318</v>
      </c>
      <c r="C323" s="39"/>
      <c r="D323" s="39"/>
      <c r="E323" s="30"/>
      <c r="F323" s="30"/>
      <c r="G323" s="30"/>
      <c r="H323" s="30"/>
      <c r="I323" s="73"/>
      <c r="J323" s="68"/>
      <c r="K323" s="30"/>
      <c r="L323" s="68" t="str">
        <f t="shared" si="21"/>
        <v/>
      </c>
      <c r="M323" s="30" t="str">
        <f t="shared" si="22"/>
        <v/>
      </c>
      <c r="N323" s="68" t="str">
        <f t="shared" si="23"/>
        <v/>
      </c>
      <c r="O323" s="68" t="str">
        <f t="shared" si="24"/>
        <v/>
      </c>
    </row>
    <row r="324" spans="2:15" ht="18" customHeight="1" x14ac:dyDescent="0.25">
      <c r="B324" s="21">
        <v>319</v>
      </c>
      <c r="C324" s="39"/>
      <c r="D324" s="39"/>
      <c r="E324" s="30"/>
      <c r="F324" s="30"/>
      <c r="G324" s="30"/>
      <c r="H324" s="30"/>
      <c r="I324" s="73"/>
      <c r="J324" s="68"/>
      <c r="K324" s="30"/>
      <c r="L324" s="68" t="str">
        <f t="shared" si="21"/>
        <v/>
      </c>
      <c r="M324" s="30" t="str">
        <f t="shared" si="22"/>
        <v/>
      </c>
      <c r="N324" s="68" t="str">
        <f t="shared" si="23"/>
        <v/>
      </c>
      <c r="O324" s="68" t="str">
        <f t="shared" si="24"/>
        <v/>
      </c>
    </row>
    <row r="325" spans="2:15" ht="18" customHeight="1" x14ac:dyDescent="0.25">
      <c r="B325" s="21">
        <v>320</v>
      </c>
      <c r="C325" s="39"/>
      <c r="D325" s="39"/>
      <c r="E325" s="30"/>
      <c r="F325" s="30"/>
      <c r="G325" s="30"/>
      <c r="H325" s="30"/>
      <c r="I325" s="73"/>
      <c r="J325" s="68"/>
      <c r="K325" s="30"/>
      <c r="L325" s="68" t="str">
        <f t="shared" si="21"/>
        <v/>
      </c>
      <c r="M325" s="30" t="str">
        <f t="shared" si="22"/>
        <v/>
      </c>
      <c r="N325" s="68" t="str">
        <f t="shared" si="23"/>
        <v/>
      </c>
      <c r="O325" s="68" t="str">
        <f t="shared" si="24"/>
        <v/>
      </c>
    </row>
    <row r="326" spans="2:15" ht="18" customHeight="1" x14ac:dyDescent="0.25">
      <c r="B326" s="21">
        <v>321</v>
      </c>
      <c r="C326" s="39"/>
      <c r="D326" s="39"/>
      <c r="E326" s="30"/>
      <c r="F326" s="30"/>
      <c r="G326" s="30"/>
      <c r="H326" s="30"/>
      <c r="I326" s="73"/>
      <c r="J326" s="68"/>
      <c r="K326" s="30"/>
      <c r="L326" s="68" t="str">
        <f t="shared" si="21"/>
        <v/>
      </c>
      <c r="M326" s="30" t="str">
        <f t="shared" si="22"/>
        <v/>
      </c>
      <c r="N326" s="68" t="str">
        <f t="shared" si="23"/>
        <v/>
      </c>
      <c r="O326" s="68" t="str">
        <f t="shared" si="24"/>
        <v/>
      </c>
    </row>
    <row r="327" spans="2:15" ht="18" customHeight="1" x14ac:dyDescent="0.25">
      <c r="B327" s="21">
        <v>322</v>
      </c>
      <c r="C327" s="39"/>
      <c r="D327" s="39"/>
      <c r="E327" s="30"/>
      <c r="F327" s="30"/>
      <c r="G327" s="30"/>
      <c r="H327" s="30"/>
      <c r="I327" s="73"/>
      <c r="J327" s="68"/>
      <c r="K327" s="30"/>
      <c r="L327" s="68" t="str">
        <f t="shared" si="21"/>
        <v/>
      </c>
      <c r="M327" s="30" t="str">
        <f t="shared" si="22"/>
        <v/>
      </c>
      <c r="N327" s="68" t="str">
        <f t="shared" si="23"/>
        <v/>
      </c>
      <c r="O327" s="68" t="str">
        <f t="shared" si="24"/>
        <v/>
      </c>
    </row>
    <row r="328" spans="2:15" ht="18" customHeight="1" x14ac:dyDescent="0.25">
      <c r="B328" s="21">
        <v>323</v>
      </c>
      <c r="C328" s="39"/>
      <c r="D328" s="39"/>
      <c r="E328" s="30"/>
      <c r="F328" s="30"/>
      <c r="G328" s="30"/>
      <c r="H328" s="30"/>
      <c r="I328" s="73"/>
      <c r="J328" s="68"/>
      <c r="K328" s="30"/>
      <c r="L328" s="68" t="str">
        <f t="shared" si="21"/>
        <v/>
      </c>
      <c r="M328" s="30" t="str">
        <f t="shared" si="22"/>
        <v/>
      </c>
      <c r="N328" s="68" t="str">
        <f t="shared" si="23"/>
        <v/>
      </c>
      <c r="O328" s="68" t="str">
        <f t="shared" si="24"/>
        <v/>
      </c>
    </row>
    <row r="329" spans="2:15" ht="18" customHeight="1" x14ac:dyDescent="0.25">
      <c r="B329" s="21">
        <v>324</v>
      </c>
      <c r="C329" s="39"/>
      <c r="D329" s="39"/>
      <c r="E329" s="30"/>
      <c r="F329" s="30"/>
      <c r="G329" s="30"/>
      <c r="H329" s="30"/>
      <c r="I329" s="73"/>
      <c r="J329" s="68"/>
      <c r="K329" s="30"/>
      <c r="L329" s="68" t="str">
        <f t="shared" si="21"/>
        <v/>
      </c>
      <c r="M329" s="30" t="str">
        <f t="shared" si="22"/>
        <v/>
      </c>
      <c r="N329" s="68" t="str">
        <f t="shared" si="23"/>
        <v/>
      </c>
      <c r="O329" s="68" t="str">
        <f t="shared" si="24"/>
        <v/>
      </c>
    </row>
    <row r="330" spans="2:15" ht="18" customHeight="1" x14ac:dyDescent="0.25">
      <c r="B330" s="21">
        <v>325</v>
      </c>
      <c r="C330" s="39"/>
      <c r="D330" s="39"/>
      <c r="E330" s="30"/>
      <c r="F330" s="30"/>
      <c r="G330" s="30"/>
      <c r="H330" s="30"/>
      <c r="I330" s="73"/>
      <c r="J330" s="68"/>
      <c r="K330" s="30"/>
      <c r="L330" s="68" t="str">
        <f t="shared" si="21"/>
        <v/>
      </c>
      <c r="M330" s="30" t="str">
        <f t="shared" si="22"/>
        <v/>
      </c>
      <c r="N330" s="68" t="str">
        <f t="shared" si="23"/>
        <v/>
      </c>
      <c r="O330" s="68" t="str">
        <f t="shared" si="24"/>
        <v/>
      </c>
    </row>
    <row r="331" spans="2:15" ht="18" customHeight="1" x14ac:dyDescent="0.25">
      <c r="B331" s="21">
        <v>326</v>
      </c>
      <c r="C331" s="39"/>
      <c r="D331" s="39"/>
      <c r="E331" s="30"/>
      <c r="F331" s="30"/>
      <c r="G331" s="30"/>
      <c r="H331" s="30"/>
      <c r="I331" s="73"/>
      <c r="J331" s="68"/>
      <c r="K331" s="30"/>
      <c r="L331" s="68" t="str">
        <f t="shared" si="21"/>
        <v/>
      </c>
      <c r="M331" s="30" t="str">
        <f t="shared" si="22"/>
        <v/>
      </c>
      <c r="N331" s="68" t="str">
        <f t="shared" si="23"/>
        <v/>
      </c>
      <c r="O331" s="68" t="str">
        <f t="shared" si="24"/>
        <v/>
      </c>
    </row>
    <row r="332" spans="2:15" ht="18" customHeight="1" x14ac:dyDescent="0.25">
      <c r="B332" s="21">
        <v>327</v>
      </c>
      <c r="C332" s="39"/>
      <c r="D332" s="39"/>
      <c r="E332" s="30"/>
      <c r="F332" s="30"/>
      <c r="G332" s="30"/>
      <c r="H332" s="30"/>
      <c r="I332" s="73"/>
      <c r="J332" s="68"/>
      <c r="K332" s="30"/>
      <c r="L332" s="68" t="str">
        <f t="shared" si="21"/>
        <v/>
      </c>
      <c r="M332" s="30" t="str">
        <f t="shared" si="22"/>
        <v/>
      </c>
      <c r="N332" s="68" t="str">
        <f t="shared" si="23"/>
        <v/>
      </c>
      <c r="O332" s="68" t="str">
        <f t="shared" si="24"/>
        <v/>
      </c>
    </row>
    <row r="333" spans="2:15" ht="18" customHeight="1" x14ac:dyDescent="0.25">
      <c r="B333" s="21">
        <v>328</v>
      </c>
      <c r="C333" s="39"/>
      <c r="D333" s="39"/>
      <c r="E333" s="30"/>
      <c r="F333" s="30"/>
      <c r="G333" s="30"/>
      <c r="H333" s="30"/>
      <c r="I333" s="73"/>
      <c r="J333" s="68"/>
      <c r="K333" s="30"/>
      <c r="L333" s="68" t="str">
        <f t="shared" ref="L333:L396" si="25">IF(C333="","",IF(D333="","Não Finalizada","Finalizada"))</f>
        <v/>
      </c>
      <c r="M333" s="30" t="str">
        <f t="shared" ref="M333:M396" si="26">IF(E333="","","#"&amp;B333&amp;" ("&amp;TEXT(C333,"dd/mmm")&amp;") - "&amp;E333&amp;"/"&amp;F333)</f>
        <v/>
      </c>
      <c r="N333" s="68" t="str">
        <f t="shared" ref="N333:N396" si="27">IF(D333="","",D333-C333)</f>
        <v/>
      </c>
      <c r="O333" s="68" t="str">
        <f t="shared" ref="O333:O396" si="28">IF(J333="","",J333-I333)</f>
        <v/>
      </c>
    </row>
    <row r="334" spans="2:15" ht="18" customHeight="1" x14ac:dyDescent="0.25">
      <c r="B334" s="21">
        <v>329</v>
      </c>
      <c r="C334" s="39"/>
      <c r="D334" s="39"/>
      <c r="E334" s="30"/>
      <c r="F334" s="30"/>
      <c r="G334" s="30"/>
      <c r="H334" s="30"/>
      <c r="I334" s="73"/>
      <c r="J334" s="68"/>
      <c r="K334" s="30"/>
      <c r="L334" s="68" t="str">
        <f t="shared" si="25"/>
        <v/>
      </c>
      <c r="M334" s="30" t="str">
        <f t="shared" si="26"/>
        <v/>
      </c>
      <c r="N334" s="68" t="str">
        <f t="shared" si="27"/>
        <v/>
      </c>
      <c r="O334" s="68" t="str">
        <f t="shared" si="28"/>
        <v/>
      </c>
    </row>
    <row r="335" spans="2:15" ht="18" customHeight="1" x14ac:dyDescent="0.25">
      <c r="B335" s="21">
        <v>330</v>
      </c>
      <c r="C335" s="39"/>
      <c r="D335" s="39"/>
      <c r="E335" s="30"/>
      <c r="F335" s="30"/>
      <c r="G335" s="30"/>
      <c r="H335" s="30"/>
      <c r="I335" s="73"/>
      <c r="J335" s="68"/>
      <c r="K335" s="30"/>
      <c r="L335" s="68" t="str">
        <f t="shared" si="25"/>
        <v/>
      </c>
      <c r="M335" s="30" t="str">
        <f t="shared" si="26"/>
        <v/>
      </c>
      <c r="N335" s="68" t="str">
        <f t="shared" si="27"/>
        <v/>
      </c>
      <c r="O335" s="68" t="str">
        <f t="shared" si="28"/>
        <v/>
      </c>
    </row>
    <row r="336" spans="2:15" ht="18" customHeight="1" x14ac:dyDescent="0.25">
      <c r="B336" s="21">
        <v>331</v>
      </c>
      <c r="C336" s="39"/>
      <c r="D336" s="39"/>
      <c r="E336" s="30"/>
      <c r="F336" s="30"/>
      <c r="G336" s="30"/>
      <c r="H336" s="30"/>
      <c r="I336" s="73"/>
      <c r="J336" s="68"/>
      <c r="K336" s="30"/>
      <c r="L336" s="68" t="str">
        <f t="shared" si="25"/>
        <v/>
      </c>
      <c r="M336" s="30" t="str">
        <f t="shared" si="26"/>
        <v/>
      </c>
      <c r="N336" s="68" t="str">
        <f t="shared" si="27"/>
        <v/>
      </c>
      <c r="O336" s="68" t="str">
        <f t="shared" si="28"/>
        <v/>
      </c>
    </row>
    <row r="337" spans="2:15" ht="18" customHeight="1" x14ac:dyDescent="0.25">
      <c r="B337" s="21">
        <v>332</v>
      </c>
      <c r="C337" s="39"/>
      <c r="D337" s="39"/>
      <c r="E337" s="30"/>
      <c r="F337" s="30"/>
      <c r="G337" s="30"/>
      <c r="H337" s="30"/>
      <c r="I337" s="73"/>
      <c r="J337" s="68"/>
      <c r="K337" s="30"/>
      <c r="L337" s="68" t="str">
        <f t="shared" si="25"/>
        <v/>
      </c>
      <c r="M337" s="30" t="str">
        <f t="shared" si="26"/>
        <v/>
      </c>
      <c r="N337" s="68" t="str">
        <f t="shared" si="27"/>
        <v/>
      </c>
      <c r="O337" s="68" t="str">
        <f t="shared" si="28"/>
        <v/>
      </c>
    </row>
    <row r="338" spans="2:15" ht="18" customHeight="1" x14ac:dyDescent="0.25">
      <c r="B338" s="21">
        <v>333</v>
      </c>
      <c r="C338" s="39"/>
      <c r="D338" s="39"/>
      <c r="E338" s="30"/>
      <c r="F338" s="30"/>
      <c r="G338" s="30"/>
      <c r="H338" s="30"/>
      <c r="I338" s="73"/>
      <c r="J338" s="68"/>
      <c r="K338" s="30"/>
      <c r="L338" s="68" t="str">
        <f t="shared" si="25"/>
        <v/>
      </c>
      <c r="M338" s="30" t="str">
        <f t="shared" si="26"/>
        <v/>
      </c>
      <c r="N338" s="68" t="str">
        <f t="shared" si="27"/>
        <v/>
      </c>
      <c r="O338" s="68" t="str">
        <f t="shared" si="28"/>
        <v/>
      </c>
    </row>
    <row r="339" spans="2:15" ht="18" customHeight="1" x14ac:dyDescent="0.25">
      <c r="B339" s="21">
        <v>334</v>
      </c>
      <c r="C339" s="39"/>
      <c r="D339" s="39"/>
      <c r="E339" s="30"/>
      <c r="F339" s="30"/>
      <c r="G339" s="30"/>
      <c r="H339" s="30"/>
      <c r="I339" s="73"/>
      <c r="J339" s="68"/>
      <c r="K339" s="30"/>
      <c r="L339" s="68" t="str">
        <f t="shared" si="25"/>
        <v/>
      </c>
      <c r="M339" s="30" t="str">
        <f t="shared" si="26"/>
        <v/>
      </c>
      <c r="N339" s="68" t="str">
        <f t="shared" si="27"/>
        <v/>
      </c>
      <c r="O339" s="68" t="str">
        <f t="shared" si="28"/>
        <v/>
      </c>
    </row>
    <row r="340" spans="2:15" ht="18" customHeight="1" x14ac:dyDescent="0.25">
      <c r="B340" s="21">
        <v>335</v>
      </c>
      <c r="C340" s="39"/>
      <c r="D340" s="39"/>
      <c r="E340" s="30"/>
      <c r="F340" s="30"/>
      <c r="G340" s="30"/>
      <c r="H340" s="30"/>
      <c r="I340" s="73"/>
      <c r="J340" s="68"/>
      <c r="K340" s="30"/>
      <c r="L340" s="68" t="str">
        <f t="shared" si="25"/>
        <v/>
      </c>
      <c r="M340" s="30" t="str">
        <f t="shared" si="26"/>
        <v/>
      </c>
      <c r="N340" s="68" t="str">
        <f t="shared" si="27"/>
        <v/>
      </c>
      <c r="O340" s="68" t="str">
        <f t="shared" si="28"/>
        <v/>
      </c>
    </row>
    <row r="341" spans="2:15" ht="18" customHeight="1" x14ac:dyDescent="0.25">
      <c r="B341" s="21">
        <v>336</v>
      </c>
      <c r="C341" s="39"/>
      <c r="D341" s="39"/>
      <c r="E341" s="30"/>
      <c r="F341" s="30"/>
      <c r="G341" s="30"/>
      <c r="H341" s="30"/>
      <c r="I341" s="73"/>
      <c r="J341" s="68"/>
      <c r="K341" s="30"/>
      <c r="L341" s="68" t="str">
        <f t="shared" si="25"/>
        <v/>
      </c>
      <c r="M341" s="30" t="str">
        <f t="shared" si="26"/>
        <v/>
      </c>
      <c r="N341" s="68" t="str">
        <f t="shared" si="27"/>
        <v/>
      </c>
      <c r="O341" s="68" t="str">
        <f t="shared" si="28"/>
        <v/>
      </c>
    </row>
    <row r="342" spans="2:15" ht="18" customHeight="1" x14ac:dyDescent="0.25">
      <c r="B342" s="21">
        <v>337</v>
      </c>
      <c r="C342" s="39"/>
      <c r="D342" s="39"/>
      <c r="E342" s="30"/>
      <c r="F342" s="30"/>
      <c r="G342" s="30"/>
      <c r="H342" s="30"/>
      <c r="I342" s="73"/>
      <c r="J342" s="68"/>
      <c r="K342" s="30"/>
      <c r="L342" s="68" t="str">
        <f t="shared" si="25"/>
        <v/>
      </c>
      <c r="M342" s="30" t="str">
        <f t="shared" si="26"/>
        <v/>
      </c>
      <c r="N342" s="68" t="str">
        <f t="shared" si="27"/>
        <v/>
      </c>
      <c r="O342" s="68" t="str">
        <f t="shared" si="28"/>
        <v/>
      </c>
    </row>
    <row r="343" spans="2:15" ht="18" customHeight="1" x14ac:dyDescent="0.25">
      <c r="B343" s="21">
        <v>338</v>
      </c>
      <c r="C343" s="39"/>
      <c r="D343" s="39"/>
      <c r="E343" s="30"/>
      <c r="F343" s="30"/>
      <c r="G343" s="30"/>
      <c r="H343" s="30"/>
      <c r="I343" s="73"/>
      <c r="J343" s="68"/>
      <c r="K343" s="30"/>
      <c r="L343" s="68" t="str">
        <f t="shared" si="25"/>
        <v/>
      </c>
      <c r="M343" s="30" t="str">
        <f t="shared" si="26"/>
        <v/>
      </c>
      <c r="N343" s="68" t="str">
        <f t="shared" si="27"/>
        <v/>
      </c>
      <c r="O343" s="68" t="str">
        <f t="shared" si="28"/>
        <v/>
      </c>
    </row>
    <row r="344" spans="2:15" ht="18" customHeight="1" x14ac:dyDescent="0.25">
      <c r="B344" s="21">
        <v>339</v>
      </c>
      <c r="C344" s="39"/>
      <c r="D344" s="39"/>
      <c r="E344" s="30"/>
      <c r="F344" s="30"/>
      <c r="G344" s="30"/>
      <c r="H344" s="30"/>
      <c r="I344" s="73"/>
      <c r="J344" s="68"/>
      <c r="K344" s="30"/>
      <c r="L344" s="68" t="str">
        <f t="shared" si="25"/>
        <v/>
      </c>
      <c r="M344" s="30" t="str">
        <f t="shared" si="26"/>
        <v/>
      </c>
      <c r="N344" s="68" t="str">
        <f t="shared" si="27"/>
        <v/>
      </c>
      <c r="O344" s="68" t="str">
        <f t="shared" si="28"/>
        <v/>
      </c>
    </row>
    <row r="345" spans="2:15" ht="18" customHeight="1" x14ac:dyDescent="0.25">
      <c r="B345" s="21">
        <v>340</v>
      </c>
      <c r="C345" s="39"/>
      <c r="D345" s="39"/>
      <c r="E345" s="30"/>
      <c r="F345" s="30"/>
      <c r="G345" s="30"/>
      <c r="H345" s="30"/>
      <c r="I345" s="73"/>
      <c r="J345" s="68"/>
      <c r="K345" s="30"/>
      <c r="L345" s="68" t="str">
        <f t="shared" si="25"/>
        <v/>
      </c>
      <c r="M345" s="30" t="str">
        <f t="shared" si="26"/>
        <v/>
      </c>
      <c r="N345" s="68" t="str">
        <f t="shared" si="27"/>
        <v/>
      </c>
      <c r="O345" s="68" t="str">
        <f t="shared" si="28"/>
        <v/>
      </c>
    </row>
    <row r="346" spans="2:15" ht="18" customHeight="1" x14ac:dyDescent="0.25">
      <c r="B346" s="21">
        <v>341</v>
      </c>
      <c r="C346" s="39"/>
      <c r="D346" s="39"/>
      <c r="E346" s="30"/>
      <c r="F346" s="30"/>
      <c r="G346" s="30"/>
      <c r="H346" s="30"/>
      <c r="I346" s="73"/>
      <c r="J346" s="68"/>
      <c r="K346" s="30"/>
      <c r="L346" s="68" t="str">
        <f t="shared" si="25"/>
        <v/>
      </c>
      <c r="M346" s="30" t="str">
        <f t="shared" si="26"/>
        <v/>
      </c>
      <c r="N346" s="68" t="str">
        <f t="shared" si="27"/>
        <v/>
      </c>
      <c r="O346" s="68" t="str">
        <f t="shared" si="28"/>
        <v/>
      </c>
    </row>
    <row r="347" spans="2:15" ht="18" customHeight="1" x14ac:dyDescent="0.25">
      <c r="B347" s="21">
        <v>342</v>
      </c>
      <c r="C347" s="39"/>
      <c r="D347" s="39"/>
      <c r="E347" s="30"/>
      <c r="F347" s="30"/>
      <c r="G347" s="30"/>
      <c r="H347" s="30"/>
      <c r="I347" s="73"/>
      <c r="J347" s="68"/>
      <c r="K347" s="30"/>
      <c r="L347" s="68" t="str">
        <f t="shared" si="25"/>
        <v/>
      </c>
      <c r="M347" s="30" t="str">
        <f t="shared" si="26"/>
        <v/>
      </c>
      <c r="N347" s="68" t="str">
        <f t="shared" si="27"/>
        <v/>
      </c>
      <c r="O347" s="68" t="str">
        <f t="shared" si="28"/>
        <v/>
      </c>
    </row>
    <row r="348" spans="2:15" ht="18" customHeight="1" x14ac:dyDescent="0.25">
      <c r="B348" s="21">
        <v>343</v>
      </c>
      <c r="C348" s="39"/>
      <c r="D348" s="39"/>
      <c r="E348" s="30"/>
      <c r="F348" s="30"/>
      <c r="G348" s="30"/>
      <c r="H348" s="30"/>
      <c r="I348" s="73"/>
      <c r="J348" s="68"/>
      <c r="K348" s="30"/>
      <c r="L348" s="68" t="str">
        <f t="shared" si="25"/>
        <v/>
      </c>
      <c r="M348" s="30" t="str">
        <f t="shared" si="26"/>
        <v/>
      </c>
      <c r="N348" s="68" t="str">
        <f t="shared" si="27"/>
        <v/>
      </c>
      <c r="O348" s="68" t="str">
        <f t="shared" si="28"/>
        <v/>
      </c>
    </row>
    <row r="349" spans="2:15" ht="18" customHeight="1" x14ac:dyDescent="0.25">
      <c r="B349" s="21">
        <v>344</v>
      </c>
      <c r="C349" s="39"/>
      <c r="D349" s="39"/>
      <c r="E349" s="30"/>
      <c r="F349" s="30"/>
      <c r="G349" s="30"/>
      <c r="H349" s="30"/>
      <c r="I349" s="73"/>
      <c r="J349" s="68"/>
      <c r="K349" s="30"/>
      <c r="L349" s="68" t="str">
        <f t="shared" si="25"/>
        <v/>
      </c>
      <c r="M349" s="30" t="str">
        <f t="shared" si="26"/>
        <v/>
      </c>
      <c r="N349" s="68" t="str">
        <f t="shared" si="27"/>
        <v/>
      </c>
      <c r="O349" s="68" t="str">
        <f t="shared" si="28"/>
        <v/>
      </c>
    </row>
    <row r="350" spans="2:15" ht="18" customHeight="1" x14ac:dyDescent="0.25">
      <c r="B350" s="21">
        <v>345</v>
      </c>
      <c r="C350" s="39"/>
      <c r="D350" s="39"/>
      <c r="E350" s="30"/>
      <c r="F350" s="30"/>
      <c r="G350" s="30"/>
      <c r="H350" s="30"/>
      <c r="I350" s="73"/>
      <c r="J350" s="68"/>
      <c r="K350" s="30"/>
      <c r="L350" s="68" t="str">
        <f t="shared" si="25"/>
        <v/>
      </c>
      <c r="M350" s="30" t="str">
        <f t="shared" si="26"/>
        <v/>
      </c>
      <c r="N350" s="68" t="str">
        <f t="shared" si="27"/>
        <v/>
      </c>
      <c r="O350" s="68" t="str">
        <f t="shared" si="28"/>
        <v/>
      </c>
    </row>
    <row r="351" spans="2:15" ht="18" customHeight="1" x14ac:dyDescent="0.25">
      <c r="B351" s="21">
        <v>346</v>
      </c>
      <c r="C351" s="39"/>
      <c r="D351" s="39"/>
      <c r="E351" s="30"/>
      <c r="F351" s="30"/>
      <c r="G351" s="30"/>
      <c r="H351" s="30"/>
      <c r="I351" s="73"/>
      <c r="J351" s="68"/>
      <c r="K351" s="30"/>
      <c r="L351" s="68" t="str">
        <f t="shared" si="25"/>
        <v/>
      </c>
      <c r="M351" s="30" t="str">
        <f t="shared" si="26"/>
        <v/>
      </c>
      <c r="N351" s="68" t="str">
        <f t="shared" si="27"/>
        <v/>
      </c>
      <c r="O351" s="68" t="str">
        <f t="shared" si="28"/>
        <v/>
      </c>
    </row>
    <row r="352" spans="2:15" ht="18" customHeight="1" x14ac:dyDescent="0.25">
      <c r="B352" s="21">
        <v>347</v>
      </c>
      <c r="C352" s="39"/>
      <c r="D352" s="39"/>
      <c r="E352" s="30"/>
      <c r="F352" s="30"/>
      <c r="G352" s="30"/>
      <c r="H352" s="30"/>
      <c r="I352" s="73"/>
      <c r="J352" s="68"/>
      <c r="K352" s="30"/>
      <c r="L352" s="68" t="str">
        <f t="shared" si="25"/>
        <v/>
      </c>
      <c r="M352" s="30" t="str">
        <f t="shared" si="26"/>
        <v/>
      </c>
      <c r="N352" s="68" t="str">
        <f t="shared" si="27"/>
        <v/>
      </c>
      <c r="O352" s="68" t="str">
        <f t="shared" si="28"/>
        <v/>
      </c>
    </row>
    <row r="353" spans="2:15" ht="18" customHeight="1" x14ac:dyDescent="0.25">
      <c r="B353" s="21">
        <v>348</v>
      </c>
      <c r="C353" s="39"/>
      <c r="D353" s="39"/>
      <c r="E353" s="30"/>
      <c r="F353" s="30"/>
      <c r="G353" s="30"/>
      <c r="H353" s="30"/>
      <c r="I353" s="73"/>
      <c r="J353" s="68"/>
      <c r="K353" s="30"/>
      <c r="L353" s="68" t="str">
        <f t="shared" si="25"/>
        <v/>
      </c>
      <c r="M353" s="30" t="str">
        <f t="shared" si="26"/>
        <v/>
      </c>
      <c r="N353" s="68" t="str">
        <f t="shared" si="27"/>
        <v/>
      </c>
      <c r="O353" s="68" t="str">
        <f t="shared" si="28"/>
        <v/>
      </c>
    </row>
    <row r="354" spans="2:15" ht="18" customHeight="1" x14ac:dyDescent="0.25">
      <c r="B354" s="21">
        <v>349</v>
      </c>
      <c r="C354" s="39"/>
      <c r="D354" s="39"/>
      <c r="E354" s="30"/>
      <c r="F354" s="30"/>
      <c r="G354" s="30"/>
      <c r="H354" s="30"/>
      <c r="I354" s="73"/>
      <c r="J354" s="68"/>
      <c r="K354" s="30"/>
      <c r="L354" s="68" t="str">
        <f t="shared" si="25"/>
        <v/>
      </c>
      <c r="M354" s="30" t="str">
        <f t="shared" si="26"/>
        <v/>
      </c>
      <c r="N354" s="68" t="str">
        <f t="shared" si="27"/>
        <v/>
      </c>
      <c r="O354" s="68" t="str">
        <f t="shared" si="28"/>
        <v/>
      </c>
    </row>
    <row r="355" spans="2:15" ht="18" customHeight="1" x14ac:dyDescent="0.25">
      <c r="B355" s="21">
        <v>350</v>
      </c>
      <c r="C355" s="39"/>
      <c r="D355" s="39"/>
      <c r="E355" s="30"/>
      <c r="F355" s="30"/>
      <c r="G355" s="30"/>
      <c r="H355" s="30"/>
      <c r="I355" s="73"/>
      <c r="J355" s="68"/>
      <c r="K355" s="30"/>
      <c r="L355" s="68" t="str">
        <f t="shared" si="25"/>
        <v/>
      </c>
      <c r="M355" s="30" t="str">
        <f t="shared" si="26"/>
        <v/>
      </c>
      <c r="N355" s="68" t="str">
        <f t="shared" si="27"/>
        <v/>
      </c>
      <c r="O355" s="68" t="str">
        <f t="shared" si="28"/>
        <v/>
      </c>
    </row>
    <row r="356" spans="2:15" ht="18" customHeight="1" x14ac:dyDescent="0.25">
      <c r="B356" s="21">
        <v>351</v>
      </c>
      <c r="C356" s="39"/>
      <c r="D356" s="39"/>
      <c r="E356" s="30"/>
      <c r="F356" s="30"/>
      <c r="G356" s="30"/>
      <c r="H356" s="30"/>
      <c r="I356" s="73"/>
      <c r="J356" s="68"/>
      <c r="K356" s="30"/>
      <c r="L356" s="68" t="str">
        <f t="shared" si="25"/>
        <v/>
      </c>
      <c r="M356" s="30" t="str">
        <f t="shared" si="26"/>
        <v/>
      </c>
      <c r="N356" s="68" t="str">
        <f t="shared" si="27"/>
        <v/>
      </c>
      <c r="O356" s="68" t="str">
        <f t="shared" si="28"/>
        <v/>
      </c>
    </row>
    <row r="357" spans="2:15" ht="18" customHeight="1" x14ac:dyDescent="0.25">
      <c r="B357" s="21">
        <v>352</v>
      </c>
      <c r="C357" s="39"/>
      <c r="D357" s="39"/>
      <c r="E357" s="30"/>
      <c r="F357" s="30"/>
      <c r="G357" s="30"/>
      <c r="H357" s="30"/>
      <c r="I357" s="73"/>
      <c r="J357" s="68"/>
      <c r="K357" s="30"/>
      <c r="L357" s="68" t="str">
        <f t="shared" si="25"/>
        <v/>
      </c>
      <c r="M357" s="30" t="str">
        <f t="shared" si="26"/>
        <v/>
      </c>
      <c r="N357" s="68" t="str">
        <f t="shared" si="27"/>
        <v/>
      </c>
      <c r="O357" s="68" t="str">
        <f t="shared" si="28"/>
        <v/>
      </c>
    </row>
    <row r="358" spans="2:15" ht="18" customHeight="1" x14ac:dyDescent="0.25">
      <c r="B358" s="21">
        <v>353</v>
      </c>
      <c r="C358" s="39"/>
      <c r="D358" s="39"/>
      <c r="E358" s="30"/>
      <c r="F358" s="30"/>
      <c r="G358" s="30"/>
      <c r="H358" s="30"/>
      <c r="I358" s="73"/>
      <c r="J358" s="68"/>
      <c r="K358" s="30"/>
      <c r="L358" s="68" t="str">
        <f t="shared" si="25"/>
        <v/>
      </c>
      <c r="M358" s="30" t="str">
        <f t="shared" si="26"/>
        <v/>
      </c>
      <c r="N358" s="68" t="str">
        <f t="shared" si="27"/>
        <v/>
      </c>
      <c r="O358" s="68" t="str">
        <f t="shared" si="28"/>
        <v/>
      </c>
    </row>
    <row r="359" spans="2:15" ht="18" customHeight="1" x14ac:dyDescent="0.25">
      <c r="B359" s="21">
        <v>354</v>
      </c>
      <c r="C359" s="39"/>
      <c r="D359" s="39"/>
      <c r="E359" s="30"/>
      <c r="F359" s="30"/>
      <c r="G359" s="30"/>
      <c r="H359" s="30"/>
      <c r="I359" s="73"/>
      <c r="J359" s="68"/>
      <c r="K359" s="30"/>
      <c r="L359" s="68" t="str">
        <f t="shared" si="25"/>
        <v/>
      </c>
      <c r="M359" s="30" t="str">
        <f t="shared" si="26"/>
        <v/>
      </c>
      <c r="N359" s="68" t="str">
        <f t="shared" si="27"/>
        <v/>
      </c>
      <c r="O359" s="68" t="str">
        <f t="shared" si="28"/>
        <v/>
      </c>
    </row>
    <row r="360" spans="2:15" ht="18" customHeight="1" x14ac:dyDescent="0.25">
      <c r="B360" s="21">
        <v>355</v>
      </c>
      <c r="C360" s="39"/>
      <c r="D360" s="39"/>
      <c r="E360" s="30"/>
      <c r="F360" s="30"/>
      <c r="G360" s="30"/>
      <c r="H360" s="30"/>
      <c r="I360" s="73"/>
      <c r="J360" s="68"/>
      <c r="K360" s="30"/>
      <c r="L360" s="68" t="str">
        <f t="shared" si="25"/>
        <v/>
      </c>
      <c r="M360" s="30" t="str">
        <f t="shared" si="26"/>
        <v/>
      </c>
      <c r="N360" s="68" t="str">
        <f t="shared" si="27"/>
        <v/>
      </c>
      <c r="O360" s="68" t="str">
        <f t="shared" si="28"/>
        <v/>
      </c>
    </row>
    <row r="361" spans="2:15" ht="18" customHeight="1" x14ac:dyDescent="0.25">
      <c r="B361" s="21">
        <v>356</v>
      </c>
      <c r="C361" s="39"/>
      <c r="D361" s="39"/>
      <c r="E361" s="30"/>
      <c r="F361" s="30"/>
      <c r="G361" s="30"/>
      <c r="H361" s="30"/>
      <c r="I361" s="73"/>
      <c r="J361" s="68"/>
      <c r="K361" s="30"/>
      <c r="L361" s="68" t="str">
        <f t="shared" si="25"/>
        <v/>
      </c>
      <c r="M361" s="30" t="str">
        <f t="shared" si="26"/>
        <v/>
      </c>
      <c r="N361" s="68" t="str">
        <f t="shared" si="27"/>
        <v/>
      </c>
      <c r="O361" s="68" t="str">
        <f t="shared" si="28"/>
        <v/>
      </c>
    </row>
    <row r="362" spans="2:15" ht="18" customHeight="1" x14ac:dyDescent="0.25">
      <c r="B362" s="21">
        <v>357</v>
      </c>
      <c r="C362" s="39"/>
      <c r="D362" s="39"/>
      <c r="E362" s="30"/>
      <c r="F362" s="30"/>
      <c r="G362" s="30"/>
      <c r="H362" s="30"/>
      <c r="I362" s="73"/>
      <c r="J362" s="68"/>
      <c r="K362" s="30"/>
      <c r="L362" s="68" t="str">
        <f t="shared" si="25"/>
        <v/>
      </c>
      <c r="M362" s="30" t="str">
        <f t="shared" si="26"/>
        <v/>
      </c>
      <c r="N362" s="68" t="str">
        <f t="shared" si="27"/>
        <v/>
      </c>
      <c r="O362" s="68" t="str">
        <f t="shared" si="28"/>
        <v/>
      </c>
    </row>
    <row r="363" spans="2:15" ht="18" customHeight="1" x14ac:dyDescent="0.25">
      <c r="B363" s="21">
        <v>358</v>
      </c>
      <c r="C363" s="39"/>
      <c r="D363" s="39"/>
      <c r="E363" s="30"/>
      <c r="F363" s="30"/>
      <c r="G363" s="30"/>
      <c r="H363" s="30"/>
      <c r="I363" s="73"/>
      <c r="J363" s="68"/>
      <c r="K363" s="30"/>
      <c r="L363" s="68" t="str">
        <f t="shared" si="25"/>
        <v/>
      </c>
      <c r="M363" s="30" t="str">
        <f t="shared" si="26"/>
        <v/>
      </c>
      <c r="N363" s="68" t="str">
        <f t="shared" si="27"/>
        <v/>
      </c>
      <c r="O363" s="68" t="str">
        <f t="shared" si="28"/>
        <v/>
      </c>
    </row>
    <row r="364" spans="2:15" ht="18" customHeight="1" x14ac:dyDescent="0.25">
      <c r="B364" s="21">
        <v>359</v>
      </c>
      <c r="C364" s="39"/>
      <c r="D364" s="39"/>
      <c r="E364" s="30"/>
      <c r="F364" s="30"/>
      <c r="G364" s="30"/>
      <c r="H364" s="30"/>
      <c r="I364" s="73"/>
      <c r="J364" s="68"/>
      <c r="K364" s="30"/>
      <c r="L364" s="68" t="str">
        <f t="shared" si="25"/>
        <v/>
      </c>
      <c r="M364" s="30" t="str">
        <f t="shared" si="26"/>
        <v/>
      </c>
      <c r="N364" s="68" t="str">
        <f t="shared" si="27"/>
        <v/>
      </c>
      <c r="O364" s="68" t="str">
        <f t="shared" si="28"/>
        <v/>
      </c>
    </row>
    <row r="365" spans="2:15" ht="18" customHeight="1" x14ac:dyDescent="0.25">
      <c r="B365" s="21">
        <v>360</v>
      </c>
      <c r="C365" s="39"/>
      <c r="D365" s="39"/>
      <c r="E365" s="30"/>
      <c r="F365" s="30"/>
      <c r="G365" s="30"/>
      <c r="H365" s="30"/>
      <c r="I365" s="73"/>
      <c r="J365" s="68"/>
      <c r="K365" s="30"/>
      <c r="L365" s="68" t="str">
        <f t="shared" si="25"/>
        <v/>
      </c>
      <c r="M365" s="30" t="str">
        <f t="shared" si="26"/>
        <v/>
      </c>
      <c r="N365" s="68" t="str">
        <f t="shared" si="27"/>
        <v/>
      </c>
      <c r="O365" s="68" t="str">
        <f t="shared" si="28"/>
        <v/>
      </c>
    </row>
    <row r="366" spans="2:15" ht="18" customHeight="1" x14ac:dyDescent="0.25">
      <c r="B366" s="21">
        <v>361</v>
      </c>
      <c r="C366" s="39"/>
      <c r="D366" s="39"/>
      <c r="E366" s="30"/>
      <c r="F366" s="30"/>
      <c r="G366" s="30"/>
      <c r="H366" s="30"/>
      <c r="I366" s="73"/>
      <c r="J366" s="68"/>
      <c r="K366" s="30"/>
      <c r="L366" s="68" t="str">
        <f t="shared" si="25"/>
        <v/>
      </c>
      <c r="M366" s="30" t="str">
        <f t="shared" si="26"/>
        <v/>
      </c>
      <c r="N366" s="68" t="str">
        <f t="shared" si="27"/>
        <v/>
      </c>
      <c r="O366" s="68" t="str">
        <f t="shared" si="28"/>
        <v/>
      </c>
    </row>
    <row r="367" spans="2:15" ht="18" customHeight="1" x14ac:dyDescent="0.25">
      <c r="B367" s="21">
        <v>362</v>
      </c>
      <c r="C367" s="39"/>
      <c r="D367" s="39"/>
      <c r="E367" s="30"/>
      <c r="F367" s="30"/>
      <c r="G367" s="30"/>
      <c r="H367" s="30"/>
      <c r="I367" s="73"/>
      <c r="J367" s="68"/>
      <c r="K367" s="30"/>
      <c r="L367" s="68" t="str">
        <f t="shared" si="25"/>
        <v/>
      </c>
      <c r="M367" s="30" t="str">
        <f t="shared" si="26"/>
        <v/>
      </c>
      <c r="N367" s="68" t="str">
        <f t="shared" si="27"/>
        <v/>
      </c>
      <c r="O367" s="68" t="str">
        <f t="shared" si="28"/>
        <v/>
      </c>
    </row>
    <row r="368" spans="2:15" ht="18" customHeight="1" x14ac:dyDescent="0.25">
      <c r="B368" s="21">
        <v>363</v>
      </c>
      <c r="C368" s="39"/>
      <c r="D368" s="39"/>
      <c r="E368" s="30"/>
      <c r="F368" s="30"/>
      <c r="G368" s="30"/>
      <c r="H368" s="30"/>
      <c r="I368" s="73"/>
      <c r="J368" s="68"/>
      <c r="K368" s="30"/>
      <c r="L368" s="68" t="str">
        <f t="shared" si="25"/>
        <v/>
      </c>
      <c r="M368" s="30" t="str">
        <f t="shared" si="26"/>
        <v/>
      </c>
      <c r="N368" s="68" t="str">
        <f t="shared" si="27"/>
        <v/>
      </c>
      <c r="O368" s="68" t="str">
        <f t="shared" si="28"/>
        <v/>
      </c>
    </row>
    <row r="369" spans="2:15" ht="18" customHeight="1" x14ac:dyDescent="0.25">
      <c r="B369" s="21">
        <v>364</v>
      </c>
      <c r="C369" s="39"/>
      <c r="D369" s="39"/>
      <c r="E369" s="30"/>
      <c r="F369" s="30"/>
      <c r="G369" s="30"/>
      <c r="H369" s="30"/>
      <c r="I369" s="73"/>
      <c r="J369" s="68"/>
      <c r="K369" s="30"/>
      <c r="L369" s="68" t="str">
        <f t="shared" si="25"/>
        <v/>
      </c>
      <c r="M369" s="30" t="str">
        <f t="shared" si="26"/>
        <v/>
      </c>
      <c r="N369" s="68" t="str">
        <f t="shared" si="27"/>
        <v/>
      </c>
      <c r="O369" s="68" t="str">
        <f t="shared" si="28"/>
        <v/>
      </c>
    </row>
    <row r="370" spans="2:15" ht="18" customHeight="1" x14ac:dyDescent="0.25">
      <c r="B370" s="21">
        <v>365</v>
      </c>
      <c r="C370" s="39"/>
      <c r="D370" s="39"/>
      <c r="E370" s="30"/>
      <c r="F370" s="30"/>
      <c r="G370" s="30"/>
      <c r="H370" s="30"/>
      <c r="I370" s="73"/>
      <c r="J370" s="68"/>
      <c r="K370" s="30"/>
      <c r="L370" s="68" t="str">
        <f t="shared" si="25"/>
        <v/>
      </c>
      <c r="M370" s="30" t="str">
        <f t="shared" si="26"/>
        <v/>
      </c>
      <c r="N370" s="68" t="str">
        <f t="shared" si="27"/>
        <v/>
      </c>
      <c r="O370" s="68" t="str">
        <f t="shared" si="28"/>
        <v/>
      </c>
    </row>
    <row r="371" spans="2:15" ht="18" customHeight="1" x14ac:dyDescent="0.25">
      <c r="B371" s="21">
        <v>366</v>
      </c>
      <c r="C371" s="39"/>
      <c r="D371" s="39"/>
      <c r="E371" s="30"/>
      <c r="F371" s="30"/>
      <c r="G371" s="30"/>
      <c r="H371" s="30"/>
      <c r="I371" s="73"/>
      <c r="J371" s="68"/>
      <c r="K371" s="30"/>
      <c r="L371" s="68" t="str">
        <f t="shared" si="25"/>
        <v/>
      </c>
      <c r="M371" s="30" t="str">
        <f t="shared" si="26"/>
        <v/>
      </c>
      <c r="N371" s="68" t="str">
        <f t="shared" si="27"/>
        <v/>
      </c>
      <c r="O371" s="68" t="str">
        <f t="shared" si="28"/>
        <v/>
      </c>
    </row>
    <row r="372" spans="2:15" ht="18" customHeight="1" x14ac:dyDescent="0.25">
      <c r="B372" s="21">
        <v>367</v>
      </c>
      <c r="C372" s="39"/>
      <c r="D372" s="39"/>
      <c r="E372" s="30"/>
      <c r="F372" s="30"/>
      <c r="G372" s="30"/>
      <c r="H372" s="30"/>
      <c r="I372" s="73"/>
      <c r="J372" s="68"/>
      <c r="K372" s="30"/>
      <c r="L372" s="68" t="str">
        <f t="shared" si="25"/>
        <v/>
      </c>
      <c r="M372" s="30" t="str">
        <f t="shared" si="26"/>
        <v/>
      </c>
      <c r="N372" s="68" t="str">
        <f t="shared" si="27"/>
        <v/>
      </c>
      <c r="O372" s="68" t="str">
        <f t="shared" si="28"/>
        <v/>
      </c>
    </row>
    <row r="373" spans="2:15" ht="18" customHeight="1" x14ac:dyDescent="0.25">
      <c r="B373" s="21">
        <v>368</v>
      </c>
      <c r="C373" s="39"/>
      <c r="D373" s="39"/>
      <c r="E373" s="30"/>
      <c r="F373" s="30"/>
      <c r="G373" s="30"/>
      <c r="H373" s="30"/>
      <c r="I373" s="73"/>
      <c r="J373" s="68"/>
      <c r="K373" s="30"/>
      <c r="L373" s="68" t="str">
        <f t="shared" si="25"/>
        <v/>
      </c>
      <c r="M373" s="30" t="str">
        <f t="shared" si="26"/>
        <v/>
      </c>
      <c r="N373" s="68" t="str">
        <f t="shared" si="27"/>
        <v/>
      </c>
      <c r="O373" s="68" t="str">
        <f t="shared" si="28"/>
        <v/>
      </c>
    </row>
    <row r="374" spans="2:15" ht="18" customHeight="1" x14ac:dyDescent="0.25">
      <c r="B374" s="21">
        <v>369</v>
      </c>
      <c r="C374" s="39"/>
      <c r="D374" s="39"/>
      <c r="E374" s="30"/>
      <c r="F374" s="30"/>
      <c r="G374" s="30"/>
      <c r="H374" s="30"/>
      <c r="I374" s="73"/>
      <c r="J374" s="68"/>
      <c r="K374" s="30"/>
      <c r="L374" s="68" t="str">
        <f t="shared" si="25"/>
        <v/>
      </c>
      <c r="M374" s="30" t="str">
        <f t="shared" si="26"/>
        <v/>
      </c>
      <c r="N374" s="68" t="str">
        <f t="shared" si="27"/>
        <v/>
      </c>
      <c r="O374" s="68" t="str">
        <f t="shared" si="28"/>
        <v/>
      </c>
    </row>
    <row r="375" spans="2:15" ht="18" customHeight="1" x14ac:dyDescent="0.25">
      <c r="B375" s="21">
        <v>370</v>
      </c>
      <c r="C375" s="39"/>
      <c r="D375" s="39"/>
      <c r="E375" s="30"/>
      <c r="F375" s="30"/>
      <c r="G375" s="30"/>
      <c r="H375" s="30"/>
      <c r="I375" s="73"/>
      <c r="J375" s="68"/>
      <c r="K375" s="30"/>
      <c r="L375" s="68" t="str">
        <f t="shared" si="25"/>
        <v/>
      </c>
      <c r="M375" s="30" t="str">
        <f t="shared" si="26"/>
        <v/>
      </c>
      <c r="N375" s="68" t="str">
        <f t="shared" si="27"/>
        <v/>
      </c>
      <c r="O375" s="68" t="str">
        <f t="shared" si="28"/>
        <v/>
      </c>
    </row>
    <row r="376" spans="2:15" ht="18" customHeight="1" x14ac:dyDescent="0.25">
      <c r="B376" s="21">
        <v>371</v>
      </c>
      <c r="C376" s="39"/>
      <c r="D376" s="39"/>
      <c r="E376" s="30"/>
      <c r="F376" s="30"/>
      <c r="G376" s="30"/>
      <c r="H376" s="30"/>
      <c r="I376" s="73"/>
      <c r="J376" s="68"/>
      <c r="K376" s="30"/>
      <c r="L376" s="68" t="str">
        <f t="shared" si="25"/>
        <v/>
      </c>
      <c r="M376" s="30" t="str">
        <f t="shared" si="26"/>
        <v/>
      </c>
      <c r="N376" s="68" t="str">
        <f t="shared" si="27"/>
        <v/>
      </c>
      <c r="O376" s="68" t="str">
        <f t="shared" si="28"/>
        <v/>
      </c>
    </row>
    <row r="377" spans="2:15" ht="18" customHeight="1" x14ac:dyDescent="0.25">
      <c r="B377" s="21">
        <v>372</v>
      </c>
      <c r="C377" s="39"/>
      <c r="D377" s="39"/>
      <c r="E377" s="30"/>
      <c r="F377" s="30"/>
      <c r="G377" s="30"/>
      <c r="H377" s="30"/>
      <c r="I377" s="73"/>
      <c r="J377" s="68"/>
      <c r="K377" s="30"/>
      <c r="L377" s="68" t="str">
        <f t="shared" si="25"/>
        <v/>
      </c>
      <c r="M377" s="30" t="str">
        <f t="shared" si="26"/>
        <v/>
      </c>
      <c r="N377" s="68" t="str">
        <f t="shared" si="27"/>
        <v/>
      </c>
      <c r="O377" s="68" t="str">
        <f t="shared" si="28"/>
        <v/>
      </c>
    </row>
    <row r="378" spans="2:15" ht="18" customHeight="1" x14ac:dyDescent="0.25">
      <c r="B378" s="21">
        <v>373</v>
      </c>
      <c r="C378" s="39"/>
      <c r="D378" s="39"/>
      <c r="E378" s="30"/>
      <c r="F378" s="30"/>
      <c r="G378" s="30"/>
      <c r="H378" s="30"/>
      <c r="I378" s="73"/>
      <c r="J378" s="68"/>
      <c r="K378" s="30"/>
      <c r="L378" s="68" t="str">
        <f t="shared" si="25"/>
        <v/>
      </c>
      <c r="M378" s="30" t="str">
        <f t="shared" si="26"/>
        <v/>
      </c>
      <c r="N378" s="68" t="str">
        <f t="shared" si="27"/>
        <v/>
      </c>
      <c r="O378" s="68" t="str">
        <f t="shared" si="28"/>
        <v/>
      </c>
    </row>
    <row r="379" spans="2:15" ht="18" customHeight="1" x14ac:dyDescent="0.25">
      <c r="B379" s="21">
        <v>374</v>
      </c>
      <c r="C379" s="39"/>
      <c r="D379" s="39"/>
      <c r="E379" s="30"/>
      <c r="F379" s="30"/>
      <c r="G379" s="30"/>
      <c r="H379" s="30"/>
      <c r="I379" s="73"/>
      <c r="J379" s="68"/>
      <c r="K379" s="30"/>
      <c r="L379" s="68" t="str">
        <f t="shared" si="25"/>
        <v/>
      </c>
      <c r="M379" s="30" t="str">
        <f t="shared" si="26"/>
        <v/>
      </c>
      <c r="N379" s="68" t="str">
        <f t="shared" si="27"/>
        <v/>
      </c>
      <c r="O379" s="68" t="str">
        <f t="shared" si="28"/>
        <v/>
      </c>
    </row>
    <row r="380" spans="2:15" ht="18" customHeight="1" x14ac:dyDescent="0.25">
      <c r="B380" s="21">
        <v>375</v>
      </c>
      <c r="C380" s="39"/>
      <c r="D380" s="39"/>
      <c r="E380" s="30"/>
      <c r="F380" s="30"/>
      <c r="G380" s="30"/>
      <c r="H380" s="30"/>
      <c r="I380" s="73"/>
      <c r="J380" s="68"/>
      <c r="K380" s="30"/>
      <c r="L380" s="68" t="str">
        <f t="shared" si="25"/>
        <v/>
      </c>
      <c r="M380" s="30" t="str">
        <f t="shared" si="26"/>
        <v/>
      </c>
      <c r="N380" s="68" t="str">
        <f t="shared" si="27"/>
        <v/>
      </c>
      <c r="O380" s="68" t="str">
        <f t="shared" si="28"/>
        <v/>
      </c>
    </row>
    <row r="381" spans="2:15" ht="18" customHeight="1" x14ac:dyDescent="0.25">
      <c r="B381" s="21">
        <v>376</v>
      </c>
      <c r="C381" s="39"/>
      <c r="D381" s="39"/>
      <c r="E381" s="30"/>
      <c r="F381" s="30"/>
      <c r="G381" s="30"/>
      <c r="H381" s="30"/>
      <c r="I381" s="73"/>
      <c r="J381" s="68"/>
      <c r="K381" s="30"/>
      <c r="L381" s="68" t="str">
        <f t="shared" si="25"/>
        <v/>
      </c>
      <c r="M381" s="30" t="str">
        <f t="shared" si="26"/>
        <v/>
      </c>
      <c r="N381" s="68" t="str">
        <f t="shared" si="27"/>
        <v/>
      </c>
      <c r="O381" s="68" t="str">
        <f t="shared" si="28"/>
        <v/>
      </c>
    </row>
    <row r="382" spans="2:15" ht="18" customHeight="1" x14ac:dyDescent="0.25">
      <c r="B382" s="21">
        <v>377</v>
      </c>
      <c r="C382" s="39"/>
      <c r="D382" s="39"/>
      <c r="E382" s="30"/>
      <c r="F382" s="30"/>
      <c r="G382" s="30"/>
      <c r="H382" s="30"/>
      <c r="I382" s="73"/>
      <c r="J382" s="68"/>
      <c r="K382" s="30"/>
      <c r="L382" s="68" t="str">
        <f t="shared" si="25"/>
        <v/>
      </c>
      <c r="M382" s="30" t="str">
        <f t="shared" si="26"/>
        <v/>
      </c>
      <c r="N382" s="68" t="str">
        <f t="shared" si="27"/>
        <v/>
      </c>
      <c r="O382" s="68" t="str">
        <f t="shared" si="28"/>
        <v/>
      </c>
    </row>
    <row r="383" spans="2:15" ht="18" customHeight="1" x14ac:dyDescent="0.25">
      <c r="B383" s="21">
        <v>378</v>
      </c>
      <c r="C383" s="39"/>
      <c r="D383" s="39"/>
      <c r="E383" s="30"/>
      <c r="F383" s="30"/>
      <c r="G383" s="30"/>
      <c r="H383" s="30"/>
      <c r="I383" s="73"/>
      <c r="J383" s="68"/>
      <c r="K383" s="30"/>
      <c r="L383" s="68" t="str">
        <f t="shared" si="25"/>
        <v/>
      </c>
      <c r="M383" s="30" t="str">
        <f t="shared" si="26"/>
        <v/>
      </c>
      <c r="N383" s="68" t="str">
        <f t="shared" si="27"/>
        <v/>
      </c>
      <c r="O383" s="68" t="str">
        <f t="shared" si="28"/>
        <v/>
      </c>
    </row>
    <row r="384" spans="2:15" ht="18" customHeight="1" x14ac:dyDescent="0.25">
      <c r="B384" s="21">
        <v>379</v>
      </c>
      <c r="C384" s="39"/>
      <c r="D384" s="39"/>
      <c r="E384" s="30"/>
      <c r="F384" s="30"/>
      <c r="G384" s="30"/>
      <c r="H384" s="30"/>
      <c r="I384" s="73"/>
      <c r="J384" s="68"/>
      <c r="K384" s="30"/>
      <c r="L384" s="68" t="str">
        <f t="shared" si="25"/>
        <v/>
      </c>
      <c r="M384" s="30" t="str">
        <f t="shared" si="26"/>
        <v/>
      </c>
      <c r="N384" s="68" t="str">
        <f t="shared" si="27"/>
        <v/>
      </c>
      <c r="O384" s="68" t="str">
        <f t="shared" si="28"/>
        <v/>
      </c>
    </row>
    <row r="385" spans="2:15" ht="18" customHeight="1" x14ac:dyDescent="0.25">
      <c r="B385" s="21">
        <v>380</v>
      </c>
      <c r="C385" s="39"/>
      <c r="D385" s="39"/>
      <c r="E385" s="30"/>
      <c r="F385" s="30"/>
      <c r="G385" s="30"/>
      <c r="H385" s="30"/>
      <c r="I385" s="73"/>
      <c r="J385" s="68"/>
      <c r="K385" s="30"/>
      <c r="L385" s="68" t="str">
        <f t="shared" si="25"/>
        <v/>
      </c>
      <c r="M385" s="30" t="str">
        <f t="shared" si="26"/>
        <v/>
      </c>
      <c r="N385" s="68" t="str">
        <f t="shared" si="27"/>
        <v/>
      </c>
      <c r="O385" s="68" t="str">
        <f t="shared" si="28"/>
        <v/>
      </c>
    </row>
    <row r="386" spans="2:15" ht="18" customHeight="1" x14ac:dyDescent="0.25">
      <c r="B386" s="21">
        <v>381</v>
      </c>
      <c r="C386" s="39"/>
      <c r="D386" s="39"/>
      <c r="E386" s="30"/>
      <c r="F386" s="30"/>
      <c r="G386" s="30"/>
      <c r="H386" s="30"/>
      <c r="I386" s="73"/>
      <c r="J386" s="68"/>
      <c r="K386" s="30"/>
      <c r="L386" s="68" t="str">
        <f t="shared" si="25"/>
        <v/>
      </c>
      <c r="M386" s="30" t="str">
        <f t="shared" si="26"/>
        <v/>
      </c>
      <c r="N386" s="68" t="str">
        <f t="shared" si="27"/>
        <v/>
      </c>
      <c r="O386" s="68" t="str">
        <f t="shared" si="28"/>
        <v/>
      </c>
    </row>
    <row r="387" spans="2:15" ht="18" customHeight="1" x14ac:dyDescent="0.25">
      <c r="B387" s="21">
        <v>382</v>
      </c>
      <c r="C387" s="39"/>
      <c r="D387" s="39"/>
      <c r="E387" s="30"/>
      <c r="F387" s="30"/>
      <c r="G387" s="30"/>
      <c r="H387" s="30"/>
      <c r="I387" s="73"/>
      <c r="J387" s="68"/>
      <c r="K387" s="30"/>
      <c r="L387" s="68" t="str">
        <f t="shared" si="25"/>
        <v/>
      </c>
      <c r="M387" s="30" t="str">
        <f t="shared" si="26"/>
        <v/>
      </c>
      <c r="N387" s="68" t="str">
        <f t="shared" si="27"/>
        <v/>
      </c>
      <c r="O387" s="68" t="str">
        <f t="shared" si="28"/>
        <v/>
      </c>
    </row>
    <row r="388" spans="2:15" ht="18" customHeight="1" x14ac:dyDescent="0.25">
      <c r="B388" s="21">
        <v>383</v>
      </c>
      <c r="C388" s="39"/>
      <c r="D388" s="39"/>
      <c r="E388" s="30"/>
      <c r="F388" s="30"/>
      <c r="G388" s="30"/>
      <c r="H388" s="30"/>
      <c r="I388" s="73"/>
      <c r="J388" s="68"/>
      <c r="K388" s="30"/>
      <c r="L388" s="68" t="str">
        <f t="shared" si="25"/>
        <v/>
      </c>
      <c r="M388" s="30" t="str">
        <f t="shared" si="26"/>
        <v/>
      </c>
      <c r="N388" s="68" t="str">
        <f t="shared" si="27"/>
        <v/>
      </c>
      <c r="O388" s="68" t="str">
        <f t="shared" si="28"/>
        <v/>
      </c>
    </row>
    <row r="389" spans="2:15" ht="18" customHeight="1" x14ac:dyDescent="0.25">
      <c r="B389" s="21">
        <v>384</v>
      </c>
      <c r="C389" s="39"/>
      <c r="D389" s="39"/>
      <c r="E389" s="30"/>
      <c r="F389" s="30"/>
      <c r="G389" s="30"/>
      <c r="H389" s="30"/>
      <c r="I389" s="73"/>
      <c r="J389" s="68"/>
      <c r="K389" s="30"/>
      <c r="L389" s="68" t="str">
        <f t="shared" si="25"/>
        <v/>
      </c>
      <c r="M389" s="30" t="str">
        <f t="shared" si="26"/>
        <v/>
      </c>
      <c r="N389" s="68" t="str">
        <f t="shared" si="27"/>
        <v/>
      </c>
      <c r="O389" s="68" t="str">
        <f t="shared" si="28"/>
        <v/>
      </c>
    </row>
    <row r="390" spans="2:15" ht="18" customHeight="1" x14ac:dyDescent="0.25">
      <c r="B390" s="21">
        <v>385</v>
      </c>
      <c r="C390" s="39"/>
      <c r="D390" s="39"/>
      <c r="E390" s="30"/>
      <c r="F390" s="30"/>
      <c r="G390" s="30"/>
      <c r="H390" s="30"/>
      <c r="I390" s="73"/>
      <c r="J390" s="68"/>
      <c r="K390" s="30"/>
      <c r="L390" s="68" t="str">
        <f t="shared" si="25"/>
        <v/>
      </c>
      <c r="M390" s="30" t="str">
        <f t="shared" si="26"/>
        <v/>
      </c>
      <c r="N390" s="68" t="str">
        <f t="shared" si="27"/>
        <v/>
      </c>
      <c r="O390" s="68" t="str">
        <f t="shared" si="28"/>
        <v/>
      </c>
    </row>
    <row r="391" spans="2:15" ht="18" customHeight="1" x14ac:dyDescent="0.25">
      <c r="B391" s="21">
        <v>386</v>
      </c>
      <c r="C391" s="39"/>
      <c r="D391" s="39"/>
      <c r="E391" s="30"/>
      <c r="F391" s="30"/>
      <c r="G391" s="30"/>
      <c r="H391" s="30"/>
      <c r="I391" s="73"/>
      <c r="J391" s="68"/>
      <c r="K391" s="30"/>
      <c r="L391" s="68" t="str">
        <f t="shared" si="25"/>
        <v/>
      </c>
      <c r="M391" s="30" t="str">
        <f t="shared" si="26"/>
        <v/>
      </c>
      <c r="N391" s="68" t="str">
        <f t="shared" si="27"/>
        <v/>
      </c>
      <c r="O391" s="68" t="str">
        <f t="shared" si="28"/>
        <v/>
      </c>
    </row>
    <row r="392" spans="2:15" ht="18" customHeight="1" x14ac:dyDescent="0.25">
      <c r="B392" s="21">
        <v>387</v>
      </c>
      <c r="C392" s="39"/>
      <c r="D392" s="39"/>
      <c r="E392" s="30"/>
      <c r="F392" s="30"/>
      <c r="G392" s="30"/>
      <c r="H392" s="30"/>
      <c r="I392" s="73"/>
      <c r="J392" s="68"/>
      <c r="K392" s="30"/>
      <c r="L392" s="68" t="str">
        <f t="shared" si="25"/>
        <v/>
      </c>
      <c r="M392" s="30" t="str">
        <f t="shared" si="26"/>
        <v/>
      </c>
      <c r="N392" s="68" t="str">
        <f t="shared" si="27"/>
        <v/>
      </c>
      <c r="O392" s="68" t="str">
        <f t="shared" si="28"/>
        <v/>
      </c>
    </row>
    <row r="393" spans="2:15" ht="18" customHeight="1" x14ac:dyDescent="0.25">
      <c r="B393" s="21">
        <v>388</v>
      </c>
      <c r="C393" s="39"/>
      <c r="D393" s="39"/>
      <c r="E393" s="30"/>
      <c r="F393" s="30"/>
      <c r="G393" s="30"/>
      <c r="H393" s="30"/>
      <c r="I393" s="73"/>
      <c r="J393" s="68"/>
      <c r="K393" s="30"/>
      <c r="L393" s="68" t="str">
        <f t="shared" si="25"/>
        <v/>
      </c>
      <c r="M393" s="30" t="str">
        <f t="shared" si="26"/>
        <v/>
      </c>
      <c r="N393" s="68" t="str">
        <f t="shared" si="27"/>
        <v/>
      </c>
      <c r="O393" s="68" t="str">
        <f t="shared" si="28"/>
        <v/>
      </c>
    </row>
    <row r="394" spans="2:15" ht="18" customHeight="1" x14ac:dyDescent="0.25">
      <c r="B394" s="21">
        <v>389</v>
      </c>
      <c r="C394" s="39"/>
      <c r="D394" s="39"/>
      <c r="E394" s="30"/>
      <c r="F394" s="30"/>
      <c r="G394" s="30"/>
      <c r="H394" s="30"/>
      <c r="I394" s="73"/>
      <c r="J394" s="68"/>
      <c r="K394" s="30"/>
      <c r="L394" s="68" t="str">
        <f t="shared" si="25"/>
        <v/>
      </c>
      <c r="M394" s="30" t="str">
        <f t="shared" si="26"/>
        <v/>
      </c>
      <c r="N394" s="68" t="str">
        <f t="shared" si="27"/>
        <v/>
      </c>
      <c r="O394" s="68" t="str">
        <f t="shared" si="28"/>
        <v/>
      </c>
    </row>
    <row r="395" spans="2:15" ht="18" customHeight="1" x14ac:dyDescent="0.25">
      <c r="B395" s="21">
        <v>390</v>
      </c>
      <c r="C395" s="39"/>
      <c r="D395" s="39"/>
      <c r="E395" s="30"/>
      <c r="F395" s="30"/>
      <c r="G395" s="30"/>
      <c r="H395" s="30"/>
      <c r="I395" s="73"/>
      <c r="J395" s="68"/>
      <c r="K395" s="30"/>
      <c r="L395" s="68" t="str">
        <f t="shared" si="25"/>
        <v/>
      </c>
      <c r="M395" s="30" t="str">
        <f t="shared" si="26"/>
        <v/>
      </c>
      <c r="N395" s="68" t="str">
        <f t="shared" si="27"/>
        <v/>
      </c>
      <c r="O395" s="68" t="str">
        <f t="shared" si="28"/>
        <v/>
      </c>
    </row>
    <row r="396" spans="2:15" ht="18" customHeight="1" x14ac:dyDescent="0.25">
      <c r="B396" s="21">
        <v>391</v>
      </c>
      <c r="C396" s="39"/>
      <c r="D396" s="39"/>
      <c r="E396" s="30"/>
      <c r="F396" s="30"/>
      <c r="G396" s="30"/>
      <c r="H396" s="30"/>
      <c r="I396" s="73"/>
      <c r="J396" s="68"/>
      <c r="K396" s="30"/>
      <c r="L396" s="68" t="str">
        <f t="shared" si="25"/>
        <v/>
      </c>
      <c r="M396" s="30" t="str">
        <f t="shared" si="26"/>
        <v/>
      </c>
      <c r="N396" s="68" t="str">
        <f t="shared" si="27"/>
        <v/>
      </c>
      <c r="O396" s="68" t="str">
        <f t="shared" si="28"/>
        <v/>
      </c>
    </row>
    <row r="397" spans="2:15" ht="18" customHeight="1" x14ac:dyDescent="0.25">
      <c r="B397" s="21">
        <v>392</v>
      </c>
      <c r="C397" s="39"/>
      <c r="D397" s="39"/>
      <c r="E397" s="30"/>
      <c r="F397" s="30"/>
      <c r="G397" s="30"/>
      <c r="H397" s="30"/>
      <c r="I397" s="73"/>
      <c r="J397" s="68"/>
      <c r="K397" s="30"/>
      <c r="L397" s="68" t="str">
        <f t="shared" ref="L397:L460" si="29">IF(C397="","",IF(D397="","Não Finalizada","Finalizada"))</f>
        <v/>
      </c>
      <c r="M397" s="30" t="str">
        <f t="shared" ref="M397:M460" si="30">IF(E397="","","#"&amp;B397&amp;" ("&amp;TEXT(C397,"dd/mmm")&amp;") - "&amp;E397&amp;"/"&amp;F397)</f>
        <v/>
      </c>
      <c r="N397" s="68" t="str">
        <f t="shared" ref="N397:N460" si="31">IF(D397="","",D397-C397)</f>
        <v/>
      </c>
      <c r="O397" s="68" t="str">
        <f t="shared" ref="O397:O460" si="32">IF(J397="","",J397-I397)</f>
        <v/>
      </c>
    </row>
    <row r="398" spans="2:15" ht="18" customHeight="1" x14ac:dyDescent="0.25">
      <c r="B398" s="21">
        <v>393</v>
      </c>
      <c r="C398" s="39"/>
      <c r="D398" s="39"/>
      <c r="E398" s="30"/>
      <c r="F398" s="30"/>
      <c r="G398" s="30"/>
      <c r="H398" s="30"/>
      <c r="I398" s="73"/>
      <c r="J398" s="68"/>
      <c r="K398" s="30"/>
      <c r="L398" s="68" t="str">
        <f t="shared" si="29"/>
        <v/>
      </c>
      <c r="M398" s="30" t="str">
        <f t="shared" si="30"/>
        <v/>
      </c>
      <c r="N398" s="68" t="str">
        <f t="shared" si="31"/>
        <v/>
      </c>
      <c r="O398" s="68" t="str">
        <f t="shared" si="32"/>
        <v/>
      </c>
    </row>
    <row r="399" spans="2:15" ht="18" customHeight="1" x14ac:dyDescent="0.25">
      <c r="B399" s="21">
        <v>394</v>
      </c>
      <c r="C399" s="39"/>
      <c r="D399" s="39"/>
      <c r="E399" s="30"/>
      <c r="F399" s="30"/>
      <c r="G399" s="30"/>
      <c r="H399" s="30"/>
      <c r="I399" s="73"/>
      <c r="J399" s="68"/>
      <c r="K399" s="30"/>
      <c r="L399" s="68" t="str">
        <f t="shared" si="29"/>
        <v/>
      </c>
      <c r="M399" s="30" t="str">
        <f t="shared" si="30"/>
        <v/>
      </c>
      <c r="N399" s="68" t="str">
        <f t="shared" si="31"/>
        <v/>
      </c>
      <c r="O399" s="68" t="str">
        <f t="shared" si="32"/>
        <v/>
      </c>
    </row>
    <row r="400" spans="2:15" ht="18" customHeight="1" x14ac:dyDescent="0.25">
      <c r="B400" s="21">
        <v>395</v>
      </c>
      <c r="C400" s="39"/>
      <c r="D400" s="39"/>
      <c r="E400" s="30"/>
      <c r="F400" s="30"/>
      <c r="G400" s="30"/>
      <c r="H400" s="30"/>
      <c r="I400" s="73"/>
      <c r="J400" s="68"/>
      <c r="K400" s="30"/>
      <c r="L400" s="68" t="str">
        <f t="shared" si="29"/>
        <v/>
      </c>
      <c r="M400" s="30" t="str">
        <f t="shared" si="30"/>
        <v/>
      </c>
      <c r="N400" s="68" t="str">
        <f t="shared" si="31"/>
        <v/>
      </c>
      <c r="O400" s="68" t="str">
        <f t="shared" si="32"/>
        <v/>
      </c>
    </row>
    <row r="401" spans="2:15" ht="18" customHeight="1" x14ac:dyDescent="0.25">
      <c r="B401" s="21">
        <v>396</v>
      </c>
      <c r="C401" s="39"/>
      <c r="D401" s="39"/>
      <c r="E401" s="30"/>
      <c r="F401" s="30"/>
      <c r="G401" s="30"/>
      <c r="H401" s="30"/>
      <c r="I401" s="73"/>
      <c r="J401" s="68"/>
      <c r="K401" s="30"/>
      <c r="L401" s="68" t="str">
        <f t="shared" si="29"/>
        <v/>
      </c>
      <c r="M401" s="30" t="str">
        <f t="shared" si="30"/>
        <v/>
      </c>
      <c r="N401" s="68" t="str">
        <f t="shared" si="31"/>
        <v/>
      </c>
      <c r="O401" s="68" t="str">
        <f t="shared" si="32"/>
        <v/>
      </c>
    </row>
    <row r="402" spans="2:15" ht="18" customHeight="1" x14ac:dyDescent="0.25">
      <c r="B402" s="21">
        <v>397</v>
      </c>
      <c r="C402" s="39"/>
      <c r="D402" s="39"/>
      <c r="E402" s="30"/>
      <c r="F402" s="30"/>
      <c r="G402" s="30"/>
      <c r="H402" s="30"/>
      <c r="I402" s="73"/>
      <c r="J402" s="68"/>
      <c r="K402" s="30"/>
      <c r="L402" s="68" t="str">
        <f t="shared" si="29"/>
        <v/>
      </c>
      <c r="M402" s="30" t="str">
        <f t="shared" si="30"/>
        <v/>
      </c>
      <c r="N402" s="68" t="str">
        <f t="shared" si="31"/>
        <v/>
      </c>
      <c r="O402" s="68" t="str">
        <f t="shared" si="32"/>
        <v/>
      </c>
    </row>
    <row r="403" spans="2:15" ht="18" customHeight="1" x14ac:dyDescent="0.25">
      <c r="B403" s="21">
        <v>398</v>
      </c>
      <c r="C403" s="39"/>
      <c r="D403" s="39"/>
      <c r="E403" s="30"/>
      <c r="F403" s="30"/>
      <c r="G403" s="30"/>
      <c r="H403" s="30"/>
      <c r="I403" s="73"/>
      <c r="J403" s="68"/>
      <c r="K403" s="30"/>
      <c r="L403" s="68" t="str">
        <f t="shared" si="29"/>
        <v/>
      </c>
      <c r="M403" s="30" t="str">
        <f t="shared" si="30"/>
        <v/>
      </c>
      <c r="N403" s="68" t="str">
        <f t="shared" si="31"/>
        <v/>
      </c>
      <c r="O403" s="68" t="str">
        <f t="shared" si="32"/>
        <v/>
      </c>
    </row>
    <row r="404" spans="2:15" ht="18" customHeight="1" x14ac:dyDescent="0.25">
      <c r="B404" s="21">
        <v>399</v>
      </c>
      <c r="C404" s="39"/>
      <c r="D404" s="39"/>
      <c r="E404" s="30"/>
      <c r="F404" s="30"/>
      <c r="G404" s="30"/>
      <c r="H404" s="30"/>
      <c r="I404" s="73"/>
      <c r="J404" s="68"/>
      <c r="K404" s="30"/>
      <c r="L404" s="68" t="str">
        <f t="shared" si="29"/>
        <v/>
      </c>
      <c r="M404" s="30" t="str">
        <f t="shared" si="30"/>
        <v/>
      </c>
      <c r="N404" s="68" t="str">
        <f t="shared" si="31"/>
        <v/>
      </c>
      <c r="O404" s="68" t="str">
        <f t="shared" si="32"/>
        <v/>
      </c>
    </row>
    <row r="405" spans="2:15" ht="18" customHeight="1" x14ac:dyDescent="0.25">
      <c r="B405" s="21">
        <v>400</v>
      </c>
      <c r="C405" s="39"/>
      <c r="D405" s="39"/>
      <c r="E405" s="30"/>
      <c r="F405" s="30"/>
      <c r="G405" s="30"/>
      <c r="H405" s="30"/>
      <c r="I405" s="73"/>
      <c r="J405" s="68"/>
      <c r="K405" s="30"/>
      <c r="L405" s="68" t="str">
        <f t="shared" si="29"/>
        <v/>
      </c>
      <c r="M405" s="30" t="str">
        <f t="shared" si="30"/>
        <v/>
      </c>
      <c r="N405" s="68" t="str">
        <f t="shared" si="31"/>
        <v/>
      </c>
      <c r="O405" s="68" t="str">
        <f t="shared" si="32"/>
        <v/>
      </c>
    </row>
    <row r="406" spans="2:15" ht="18" customHeight="1" x14ac:dyDescent="0.25">
      <c r="B406" s="21">
        <v>401</v>
      </c>
      <c r="C406" s="39"/>
      <c r="D406" s="39"/>
      <c r="E406" s="30"/>
      <c r="F406" s="30"/>
      <c r="G406" s="30"/>
      <c r="H406" s="30"/>
      <c r="I406" s="73"/>
      <c r="J406" s="68"/>
      <c r="K406" s="30"/>
      <c r="L406" s="68" t="str">
        <f t="shared" si="29"/>
        <v/>
      </c>
      <c r="M406" s="30" t="str">
        <f t="shared" si="30"/>
        <v/>
      </c>
      <c r="N406" s="68" t="str">
        <f t="shared" si="31"/>
        <v/>
      </c>
      <c r="O406" s="68" t="str">
        <f t="shared" si="32"/>
        <v/>
      </c>
    </row>
    <row r="407" spans="2:15" ht="18" customHeight="1" x14ac:dyDescent="0.25">
      <c r="B407" s="21">
        <v>402</v>
      </c>
      <c r="C407" s="39"/>
      <c r="D407" s="39"/>
      <c r="E407" s="30"/>
      <c r="F407" s="30"/>
      <c r="G407" s="30"/>
      <c r="H407" s="30"/>
      <c r="I407" s="73"/>
      <c r="J407" s="68"/>
      <c r="K407" s="30"/>
      <c r="L407" s="68" t="str">
        <f t="shared" si="29"/>
        <v/>
      </c>
      <c r="M407" s="30" t="str">
        <f t="shared" si="30"/>
        <v/>
      </c>
      <c r="N407" s="68" t="str">
        <f t="shared" si="31"/>
        <v/>
      </c>
      <c r="O407" s="68" t="str">
        <f t="shared" si="32"/>
        <v/>
      </c>
    </row>
    <row r="408" spans="2:15" ht="18" customHeight="1" x14ac:dyDescent="0.25">
      <c r="B408" s="21">
        <v>403</v>
      </c>
      <c r="C408" s="39"/>
      <c r="D408" s="39"/>
      <c r="E408" s="30"/>
      <c r="F408" s="30"/>
      <c r="G408" s="30"/>
      <c r="H408" s="30"/>
      <c r="I408" s="73"/>
      <c r="J408" s="68"/>
      <c r="K408" s="30"/>
      <c r="L408" s="68" t="str">
        <f t="shared" si="29"/>
        <v/>
      </c>
      <c r="M408" s="30" t="str">
        <f t="shared" si="30"/>
        <v/>
      </c>
      <c r="N408" s="68" t="str">
        <f t="shared" si="31"/>
        <v/>
      </c>
      <c r="O408" s="68" t="str">
        <f t="shared" si="32"/>
        <v/>
      </c>
    </row>
    <row r="409" spans="2:15" ht="18" customHeight="1" x14ac:dyDescent="0.25">
      <c r="B409" s="21">
        <v>404</v>
      </c>
      <c r="C409" s="39"/>
      <c r="D409" s="39"/>
      <c r="E409" s="30"/>
      <c r="F409" s="30"/>
      <c r="G409" s="30"/>
      <c r="H409" s="30"/>
      <c r="I409" s="73"/>
      <c r="J409" s="68"/>
      <c r="K409" s="30"/>
      <c r="L409" s="68" t="str">
        <f t="shared" si="29"/>
        <v/>
      </c>
      <c r="M409" s="30" t="str">
        <f t="shared" si="30"/>
        <v/>
      </c>
      <c r="N409" s="68" t="str">
        <f t="shared" si="31"/>
        <v/>
      </c>
      <c r="O409" s="68" t="str">
        <f t="shared" si="32"/>
        <v/>
      </c>
    </row>
    <row r="410" spans="2:15" ht="18" customHeight="1" x14ac:dyDescent="0.25">
      <c r="B410" s="21">
        <v>405</v>
      </c>
      <c r="C410" s="39"/>
      <c r="D410" s="39"/>
      <c r="E410" s="30"/>
      <c r="F410" s="30"/>
      <c r="G410" s="30"/>
      <c r="H410" s="30"/>
      <c r="I410" s="73"/>
      <c r="J410" s="68"/>
      <c r="K410" s="30"/>
      <c r="L410" s="68" t="str">
        <f t="shared" si="29"/>
        <v/>
      </c>
      <c r="M410" s="30" t="str">
        <f t="shared" si="30"/>
        <v/>
      </c>
      <c r="N410" s="68" t="str">
        <f t="shared" si="31"/>
        <v/>
      </c>
      <c r="O410" s="68" t="str">
        <f t="shared" si="32"/>
        <v/>
      </c>
    </row>
    <row r="411" spans="2:15" ht="18" customHeight="1" x14ac:dyDescent="0.25">
      <c r="B411" s="21">
        <v>406</v>
      </c>
      <c r="C411" s="39"/>
      <c r="D411" s="39"/>
      <c r="E411" s="30"/>
      <c r="F411" s="30"/>
      <c r="G411" s="30"/>
      <c r="H411" s="30"/>
      <c r="I411" s="73"/>
      <c r="J411" s="68"/>
      <c r="K411" s="30"/>
      <c r="L411" s="68" t="str">
        <f t="shared" si="29"/>
        <v/>
      </c>
      <c r="M411" s="30" t="str">
        <f t="shared" si="30"/>
        <v/>
      </c>
      <c r="N411" s="68" t="str">
        <f t="shared" si="31"/>
        <v/>
      </c>
      <c r="O411" s="68" t="str">
        <f t="shared" si="32"/>
        <v/>
      </c>
    </row>
    <row r="412" spans="2:15" ht="18" customHeight="1" x14ac:dyDescent="0.25">
      <c r="B412" s="21">
        <v>407</v>
      </c>
      <c r="C412" s="39"/>
      <c r="D412" s="39"/>
      <c r="E412" s="30"/>
      <c r="F412" s="30"/>
      <c r="G412" s="30"/>
      <c r="H412" s="30"/>
      <c r="I412" s="73"/>
      <c r="J412" s="68"/>
      <c r="K412" s="30"/>
      <c r="L412" s="68" t="str">
        <f t="shared" si="29"/>
        <v/>
      </c>
      <c r="M412" s="30" t="str">
        <f t="shared" si="30"/>
        <v/>
      </c>
      <c r="N412" s="68" t="str">
        <f t="shared" si="31"/>
        <v/>
      </c>
      <c r="O412" s="68" t="str">
        <f t="shared" si="32"/>
        <v/>
      </c>
    </row>
    <row r="413" spans="2:15" ht="18" customHeight="1" x14ac:dyDescent="0.25">
      <c r="B413" s="21">
        <v>408</v>
      </c>
      <c r="C413" s="39"/>
      <c r="D413" s="39"/>
      <c r="E413" s="30"/>
      <c r="F413" s="30"/>
      <c r="G413" s="30"/>
      <c r="H413" s="30"/>
      <c r="I413" s="73"/>
      <c r="J413" s="68"/>
      <c r="K413" s="30"/>
      <c r="L413" s="68" t="str">
        <f t="shared" si="29"/>
        <v/>
      </c>
      <c r="M413" s="30" t="str">
        <f t="shared" si="30"/>
        <v/>
      </c>
      <c r="N413" s="68" t="str">
        <f t="shared" si="31"/>
        <v/>
      </c>
      <c r="O413" s="68" t="str">
        <f t="shared" si="32"/>
        <v/>
      </c>
    </row>
    <row r="414" spans="2:15" ht="18" customHeight="1" x14ac:dyDescent="0.25">
      <c r="B414" s="21">
        <v>409</v>
      </c>
      <c r="C414" s="39"/>
      <c r="D414" s="39"/>
      <c r="E414" s="30"/>
      <c r="F414" s="30"/>
      <c r="G414" s="30"/>
      <c r="H414" s="30"/>
      <c r="I414" s="73"/>
      <c r="J414" s="68"/>
      <c r="K414" s="30"/>
      <c r="L414" s="68" t="str">
        <f t="shared" si="29"/>
        <v/>
      </c>
      <c r="M414" s="30" t="str">
        <f t="shared" si="30"/>
        <v/>
      </c>
      <c r="N414" s="68" t="str">
        <f t="shared" si="31"/>
        <v/>
      </c>
      <c r="O414" s="68" t="str">
        <f t="shared" si="32"/>
        <v/>
      </c>
    </row>
    <row r="415" spans="2:15" ht="18" customHeight="1" x14ac:dyDescent="0.25">
      <c r="B415" s="21">
        <v>410</v>
      </c>
      <c r="C415" s="39"/>
      <c r="D415" s="39"/>
      <c r="E415" s="30"/>
      <c r="F415" s="30"/>
      <c r="G415" s="30"/>
      <c r="H415" s="30"/>
      <c r="I415" s="73"/>
      <c r="J415" s="68"/>
      <c r="K415" s="30"/>
      <c r="L415" s="68" t="str">
        <f t="shared" si="29"/>
        <v/>
      </c>
      <c r="M415" s="30" t="str">
        <f t="shared" si="30"/>
        <v/>
      </c>
      <c r="N415" s="68" t="str">
        <f t="shared" si="31"/>
        <v/>
      </c>
      <c r="O415" s="68" t="str">
        <f t="shared" si="32"/>
        <v/>
      </c>
    </row>
    <row r="416" spans="2:15" ht="18" customHeight="1" x14ac:dyDescent="0.25">
      <c r="B416" s="21">
        <v>411</v>
      </c>
      <c r="C416" s="39"/>
      <c r="D416" s="39"/>
      <c r="E416" s="30"/>
      <c r="F416" s="30"/>
      <c r="G416" s="30"/>
      <c r="H416" s="30"/>
      <c r="I416" s="73"/>
      <c r="J416" s="68"/>
      <c r="K416" s="30"/>
      <c r="L416" s="68" t="str">
        <f t="shared" si="29"/>
        <v/>
      </c>
      <c r="M416" s="30" t="str">
        <f t="shared" si="30"/>
        <v/>
      </c>
      <c r="N416" s="68" t="str">
        <f t="shared" si="31"/>
        <v/>
      </c>
      <c r="O416" s="68" t="str">
        <f t="shared" si="32"/>
        <v/>
      </c>
    </row>
    <row r="417" spans="2:15" ht="18" customHeight="1" x14ac:dyDescent="0.25">
      <c r="B417" s="21">
        <v>412</v>
      </c>
      <c r="C417" s="39"/>
      <c r="D417" s="39"/>
      <c r="E417" s="30"/>
      <c r="F417" s="30"/>
      <c r="G417" s="30"/>
      <c r="H417" s="30"/>
      <c r="I417" s="73"/>
      <c r="J417" s="68"/>
      <c r="K417" s="30"/>
      <c r="L417" s="68" t="str">
        <f t="shared" si="29"/>
        <v/>
      </c>
      <c r="M417" s="30" t="str">
        <f t="shared" si="30"/>
        <v/>
      </c>
      <c r="N417" s="68" t="str">
        <f t="shared" si="31"/>
        <v/>
      </c>
      <c r="O417" s="68" t="str">
        <f t="shared" si="32"/>
        <v/>
      </c>
    </row>
    <row r="418" spans="2:15" ht="18" customHeight="1" x14ac:dyDescent="0.25">
      <c r="B418" s="21">
        <v>413</v>
      </c>
      <c r="C418" s="39"/>
      <c r="D418" s="39"/>
      <c r="E418" s="30"/>
      <c r="F418" s="30"/>
      <c r="G418" s="30"/>
      <c r="H418" s="30"/>
      <c r="I418" s="73"/>
      <c r="J418" s="68"/>
      <c r="K418" s="30"/>
      <c r="L418" s="68" t="str">
        <f t="shared" si="29"/>
        <v/>
      </c>
      <c r="M418" s="30" t="str">
        <f t="shared" si="30"/>
        <v/>
      </c>
      <c r="N418" s="68" t="str">
        <f t="shared" si="31"/>
        <v/>
      </c>
      <c r="O418" s="68" t="str">
        <f t="shared" si="32"/>
        <v/>
      </c>
    </row>
    <row r="419" spans="2:15" ht="18" customHeight="1" x14ac:dyDescent="0.25">
      <c r="B419" s="21">
        <v>414</v>
      </c>
      <c r="C419" s="39"/>
      <c r="D419" s="39"/>
      <c r="E419" s="30"/>
      <c r="F419" s="30"/>
      <c r="G419" s="30"/>
      <c r="H419" s="30"/>
      <c r="I419" s="73"/>
      <c r="J419" s="68"/>
      <c r="K419" s="30"/>
      <c r="L419" s="68" t="str">
        <f t="shared" si="29"/>
        <v/>
      </c>
      <c r="M419" s="30" t="str">
        <f t="shared" si="30"/>
        <v/>
      </c>
      <c r="N419" s="68" t="str">
        <f t="shared" si="31"/>
        <v/>
      </c>
      <c r="O419" s="68" t="str">
        <f t="shared" si="32"/>
        <v/>
      </c>
    </row>
    <row r="420" spans="2:15" ht="18" customHeight="1" x14ac:dyDescent="0.25">
      <c r="B420" s="21">
        <v>415</v>
      </c>
      <c r="C420" s="39"/>
      <c r="D420" s="39"/>
      <c r="E420" s="30"/>
      <c r="F420" s="30"/>
      <c r="G420" s="30"/>
      <c r="H420" s="30"/>
      <c r="I420" s="73"/>
      <c r="J420" s="68"/>
      <c r="K420" s="30"/>
      <c r="L420" s="68" t="str">
        <f t="shared" si="29"/>
        <v/>
      </c>
      <c r="M420" s="30" t="str">
        <f t="shared" si="30"/>
        <v/>
      </c>
      <c r="N420" s="68" t="str">
        <f t="shared" si="31"/>
        <v/>
      </c>
      <c r="O420" s="68" t="str">
        <f t="shared" si="32"/>
        <v/>
      </c>
    </row>
    <row r="421" spans="2:15" ht="18" customHeight="1" x14ac:dyDescent="0.25">
      <c r="B421" s="21">
        <v>416</v>
      </c>
      <c r="C421" s="39"/>
      <c r="D421" s="39"/>
      <c r="E421" s="30"/>
      <c r="F421" s="30"/>
      <c r="G421" s="30"/>
      <c r="H421" s="30"/>
      <c r="I421" s="73"/>
      <c r="J421" s="68"/>
      <c r="K421" s="30"/>
      <c r="L421" s="68" t="str">
        <f t="shared" si="29"/>
        <v/>
      </c>
      <c r="M421" s="30" t="str">
        <f t="shared" si="30"/>
        <v/>
      </c>
      <c r="N421" s="68" t="str">
        <f t="shared" si="31"/>
        <v/>
      </c>
      <c r="O421" s="68" t="str">
        <f t="shared" si="32"/>
        <v/>
      </c>
    </row>
    <row r="422" spans="2:15" ht="18" customHeight="1" x14ac:dyDescent="0.25">
      <c r="B422" s="21">
        <v>417</v>
      </c>
      <c r="C422" s="39"/>
      <c r="D422" s="39"/>
      <c r="E422" s="30"/>
      <c r="F422" s="30"/>
      <c r="G422" s="30"/>
      <c r="H422" s="30"/>
      <c r="I422" s="73"/>
      <c r="J422" s="68"/>
      <c r="K422" s="30"/>
      <c r="L422" s="68" t="str">
        <f t="shared" si="29"/>
        <v/>
      </c>
      <c r="M422" s="30" t="str">
        <f t="shared" si="30"/>
        <v/>
      </c>
      <c r="N422" s="68" t="str">
        <f t="shared" si="31"/>
        <v/>
      </c>
      <c r="O422" s="68" t="str">
        <f t="shared" si="32"/>
        <v/>
      </c>
    </row>
    <row r="423" spans="2:15" ht="18" customHeight="1" x14ac:dyDescent="0.25">
      <c r="B423" s="21">
        <v>418</v>
      </c>
      <c r="C423" s="39"/>
      <c r="D423" s="39"/>
      <c r="E423" s="30"/>
      <c r="F423" s="30"/>
      <c r="G423" s="30"/>
      <c r="H423" s="30"/>
      <c r="I423" s="73"/>
      <c r="J423" s="68"/>
      <c r="K423" s="30"/>
      <c r="L423" s="68" t="str">
        <f t="shared" si="29"/>
        <v/>
      </c>
      <c r="M423" s="30" t="str">
        <f t="shared" si="30"/>
        <v/>
      </c>
      <c r="N423" s="68" t="str">
        <f t="shared" si="31"/>
        <v/>
      </c>
      <c r="O423" s="68" t="str">
        <f t="shared" si="32"/>
        <v/>
      </c>
    </row>
    <row r="424" spans="2:15" ht="18" customHeight="1" x14ac:dyDescent="0.25">
      <c r="B424" s="21">
        <v>419</v>
      </c>
      <c r="C424" s="39"/>
      <c r="D424" s="39"/>
      <c r="E424" s="30"/>
      <c r="F424" s="30"/>
      <c r="G424" s="30"/>
      <c r="H424" s="30"/>
      <c r="I424" s="73"/>
      <c r="J424" s="68"/>
      <c r="K424" s="30"/>
      <c r="L424" s="68" t="str">
        <f t="shared" si="29"/>
        <v/>
      </c>
      <c r="M424" s="30" t="str">
        <f t="shared" si="30"/>
        <v/>
      </c>
      <c r="N424" s="68" t="str">
        <f t="shared" si="31"/>
        <v/>
      </c>
      <c r="O424" s="68" t="str">
        <f t="shared" si="32"/>
        <v/>
      </c>
    </row>
    <row r="425" spans="2:15" ht="18" customHeight="1" x14ac:dyDescent="0.25">
      <c r="B425" s="21">
        <v>420</v>
      </c>
      <c r="C425" s="39"/>
      <c r="D425" s="39"/>
      <c r="E425" s="30"/>
      <c r="F425" s="30"/>
      <c r="G425" s="30"/>
      <c r="H425" s="30"/>
      <c r="I425" s="73"/>
      <c r="J425" s="68"/>
      <c r="K425" s="30"/>
      <c r="L425" s="68" t="str">
        <f t="shared" si="29"/>
        <v/>
      </c>
      <c r="M425" s="30" t="str">
        <f t="shared" si="30"/>
        <v/>
      </c>
      <c r="N425" s="68" t="str">
        <f t="shared" si="31"/>
        <v/>
      </c>
      <c r="O425" s="68" t="str">
        <f t="shared" si="32"/>
        <v/>
      </c>
    </row>
    <row r="426" spans="2:15" ht="18" customHeight="1" x14ac:dyDescent="0.25">
      <c r="B426" s="21">
        <v>421</v>
      </c>
      <c r="C426" s="39"/>
      <c r="D426" s="39"/>
      <c r="E426" s="30"/>
      <c r="F426" s="30"/>
      <c r="G426" s="30"/>
      <c r="H426" s="30"/>
      <c r="I426" s="73"/>
      <c r="J426" s="68"/>
      <c r="K426" s="30"/>
      <c r="L426" s="68" t="str">
        <f t="shared" si="29"/>
        <v/>
      </c>
      <c r="M426" s="30" t="str">
        <f t="shared" si="30"/>
        <v/>
      </c>
      <c r="N426" s="68" t="str">
        <f t="shared" si="31"/>
        <v/>
      </c>
      <c r="O426" s="68" t="str">
        <f t="shared" si="32"/>
        <v/>
      </c>
    </row>
    <row r="427" spans="2:15" ht="18" customHeight="1" x14ac:dyDescent="0.25">
      <c r="B427" s="21">
        <v>422</v>
      </c>
      <c r="C427" s="39"/>
      <c r="D427" s="39"/>
      <c r="E427" s="30"/>
      <c r="F427" s="30"/>
      <c r="G427" s="30"/>
      <c r="H427" s="30"/>
      <c r="I427" s="73"/>
      <c r="J427" s="68"/>
      <c r="K427" s="30"/>
      <c r="L427" s="68" t="str">
        <f t="shared" si="29"/>
        <v/>
      </c>
      <c r="M427" s="30" t="str">
        <f t="shared" si="30"/>
        <v/>
      </c>
      <c r="N427" s="68" t="str">
        <f t="shared" si="31"/>
        <v/>
      </c>
      <c r="O427" s="68" t="str">
        <f t="shared" si="32"/>
        <v/>
      </c>
    </row>
    <row r="428" spans="2:15" ht="18" customHeight="1" x14ac:dyDescent="0.25">
      <c r="B428" s="21">
        <v>423</v>
      </c>
      <c r="C428" s="39"/>
      <c r="D428" s="39"/>
      <c r="E428" s="30"/>
      <c r="F428" s="30"/>
      <c r="G428" s="30"/>
      <c r="H428" s="30"/>
      <c r="I428" s="73"/>
      <c r="J428" s="68"/>
      <c r="K428" s="30"/>
      <c r="L428" s="68" t="str">
        <f t="shared" si="29"/>
        <v/>
      </c>
      <c r="M428" s="30" t="str">
        <f t="shared" si="30"/>
        <v/>
      </c>
      <c r="N428" s="68" t="str">
        <f t="shared" si="31"/>
        <v/>
      </c>
      <c r="O428" s="68" t="str">
        <f t="shared" si="32"/>
        <v/>
      </c>
    </row>
    <row r="429" spans="2:15" ht="18" customHeight="1" x14ac:dyDescent="0.25">
      <c r="B429" s="21">
        <v>424</v>
      </c>
      <c r="C429" s="39"/>
      <c r="D429" s="39"/>
      <c r="E429" s="30"/>
      <c r="F429" s="30"/>
      <c r="G429" s="30"/>
      <c r="H429" s="30"/>
      <c r="I429" s="73"/>
      <c r="J429" s="68"/>
      <c r="K429" s="30"/>
      <c r="L429" s="68" t="str">
        <f t="shared" si="29"/>
        <v/>
      </c>
      <c r="M429" s="30" t="str">
        <f t="shared" si="30"/>
        <v/>
      </c>
      <c r="N429" s="68" t="str">
        <f t="shared" si="31"/>
        <v/>
      </c>
      <c r="O429" s="68" t="str">
        <f t="shared" si="32"/>
        <v/>
      </c>
    </row>
    <row r="430" spans="2:15" ht="18" customHeight="1" x14ac:dyDescent="0.25">
      <c r="B430" s="21">
        <v>425</v>
      </c>
      <c r="C430" s="39"/>
      <c r="D430" s="39"/>
      <c r="E430" s="30"/>
      <c r="F430" s="30"/>
      <c r="G430" s="30"/>
      <c r="H430" s="30"/>
      <c r="I430" s="73"/>
      <c r="J430" s="68"/>
      <c r="K430" s="30"/>
      <c r="L430" s="68" t="str">
        <f t="shared" si="29"/>
        <v/>
      </c>
      <c r="M430" s="30" t="str">
        <f t="shared" si="30"/>
        <v/>
      </c>
      <c r="N430" s="68" t="str">
        <f t="shared" si="31"/>
        <v/>
      </c>
      <c r="O430" s="68" t="str">
        <f t="shared" si="32"/>
        <v/>
      </c>
    </row>
    <row r="431" spans="2:15" ht="18" customHeight="1" x14ac:dyDescent="0.25">
      <c r="B431" s="21">
        <v>426</v>
      </c>
      <c r="C431" s="39"/>
      <c r="D431" s="39"/>
      <c r="E431" s="30"/>
      <c r="F431" s="30"/>
      <c r="G431" s="30"/>
      <c r="H431" s="30"/>
      <c r="I431" s="73"/>
      <c r="J431" s="68"/>
      <c r="K431" s="30"/>
      <c r="L431" s="68" t="str">
        <f t="shared" si="29"/>
        <v/>
      </c>
      <c r="M431" s="30" t="str">
        <f t="shared" si="30"/>
        <v/>
      </c>
      <c r="N431" s="68" t="str">
        <f t="shared" si="31"/>
        <v/>
      </c>
      <c r="O431" s="68" t="str">
        <f t="shared" si="32"/>
        <v/>
      </c>
    </row>
    <row r="432" spans="2:15" ht="18" customHeight="1" x14ac:dyDescent="0.25">
      <c r="B432" s="21">
        <v>427</v>
      </c>
      <c r="C432" s="39"/>
      <c r="D432" s="39"/>
      <c r="E432" s="30"/>
      <c r="F432" s="30"/>
      <c r="G432" s="30"/>
      <c r="H432" s="30"/>
      <c r="I432" s="73"/>
      <c r="J432" s="68"/>
      <c r="K432" s="30"/>
      <c r="L432" s="68" t="str">
        <f t="shared" si="29"/>
        <v/>
      </c>
      <c r="M432" s="30" t="str">
        <f t="shared" si="30"/>
        <v/>
      </c>
      <c r="N432" s="68" t="str">
        <f t="shared" si="31"/>
        <v/>
      </c>
      <c r="O432" s="68" t="str">
        <f t="shared" si="32"/>
        <v/>
      </c>
    </row>
    <row r="433" spans="2:15" ht="18" customHeight="1" x14ac:dyDescent="0.25">
      <c r="B433" s="21">
        <v>428</v>
      </c>
      <c r="C433" s="39"/>
      <c r="D433" s="39"/>
      <c r="E433" s="30"/>
      <c r="F433" s="30"/>
      <c r="G433" s="30"/>
      <c r="H433" s="30"/>
      <c r="I433" s="73"/>
      <c r="J433" s="68"/>
      <c r="K433" s="30"/>
      <c r="L433" s="68" t="str">
        <f t="shared" si="29"/>
        <v/>
      </c>
      <c r="M433" s="30" t="str">
        <f t="shared" si="30"/>
        <v/>
      </c>
      <c r="N433" s="68" t="str">
        <f t="shared" si="31"/>
        <v/>
      </c>
      <c r="O433" s="68" t="str">
        <f t="shared" si="32"/>
        <v/>
      </c>
    </row>
    <row r="434" spans="2:15" ht="18" customHeight="1" x14ac:dyDescent="0.25">
      <c r="B434" s="21">
        <v>429</v>
      </c>
      <c r="C434" s="39"/>
      <c r="D434" s="39"/>
      <c r="E434" s="30"/>
      <c r="F434" s="30"/>
      <c r="G434" s="30"/>
      <c r="H434" s="30"/>
      <c r="I434" s="73"/>
      <c r="J434" s="68"/>
      <c r="K434" s="30"/>
      <c r="L434" s="68" t="str">
        <f t="shared" si="29"/>
        <v/>
      </c>
      <c r="M434" s="30" t="str">
        <f t="shared" si="30"/>
        <v/>
      </c>
      <c r="N434" s="68" t="str">
        <f t="shared" si="31"/>
        <v/>
      </c>
      <c r="O434" s="68" t="str">
        <f t="shared" si="32"/>
        <v/>
      </c>
    </row>
    <row r="435" spans="2:15" ht="18" customHeight="1" x14ac:dyDescent="0.25">
      <c r="B435" s="21">
        <v>430</v>
      </c>
      <c r="C435" s="39"/>
      <c r="D435" s="39"/>
      <c r="E435" s="30"/>
      <c r="F435" s="30"/>
      <c r="G435" s="30"/>
      <c r="H435" s="30"/>
      <c r="I435" s="73"/>
      <c r="J435" s="68"/>
      <c r="K435" s="30"/>
      <c r="L435" s="68" t="str">
        <f t="shared" si="29"/>
        <v/>
      </c>
      <c r="M435" s="30" t="str">
        <f t="shared" si="30"/>
        <v/>
      </c>
      <c r="N435" s="68" t="str">
        <f t="shared" si="31"/>
        <v/>
      </c>
      <c r="O435" s="68" t="str">
        <f t="shared" si="32"/>
        <v/>
      </c>
    </row>
    <row r="436" spans="2:15" ht="18" customHeight="1" x14ac:dyDescent="0.25">
      <c r="B436" s="21">
        <v>431</v>
      </c>
      <c r="C436" s="39"/>
      <c r="D436" s="39"/>
      <c r="E436" s="30"/>
      <c r="F436" s="30"/>
      <c r="G436" s="30"/>
      <c r="H436" s="30"/>
      <c r="I436" s="73"/>
      <c r="J436" s="68"/>
      <c r="K436" s="30"/>
      <c r="L436" s="68" t="str">
        <f t="shared" si="29"/>
        <v/>
      </c>
      <c r="M436" s="30" t="str">
        <f t="shared" si="30"/>
        <v/>
      </c>
      <c r="N436" s="68" t="str">
        <f t="shared" si="31"/>
        <v/>
      </c>
      <c r="O436" s="68" t="str">
        <f t="shared" si="32"/>
        <v/>
      </c>
    </row>
    <row r="437" spans="2:15" ht="18" customHeight="1" x14ac:dyDescent="0.25">
      <c r="B437" s="21">
        <v>432</v>
      </c>
      <c r="C437" s="39"/>
      <c r="D437" s="39"/>
      <c r="E437" s="30"/>
      <c r="F437" s="30"/>
      <c r="G437" s="30"/>
      <c r="H437" s="30"/>
      <c r="I437" s="73"/>
      <c r="J437" s="68"/>
      <c r="K437" s="30"/>
      <c r="L437" s="68" t="str">
        <f t="shared" si="29"/>
        <v/>
      </c>
      <c r="M437" s="30" t="str">
        <f t="shared" si="30"/>
        <v/>
      </c>
      <c r="N437" s="68" t="str">
        <f t="shared" si="31"/>
        <v/>
      </c>
      <c r="O437" s="68" t="str">
        <f t="shared" si="32"/>
        <v/>
      </c>
    </row>
    <row r="438" spans="2:15" ht="18" customHeight="1" x14ac:dyDescent="0.25">
      <c r="B438" s="21">
        <v>433</v>
      </c>
      <c r="C438" s="39"/>
      <c r="D438" s="39"/>
      <c r="E438" s="30"/>
      <c r="F438" s="30"/>
      <c r="G438" s="30"/>
      <c r="H438" s="30"/>
      <c r="I438" s="73"/>
      <c r="J438" s="68"/>
      <c r="K438" s="30"/>
      <c r="L438" s="68" t="str">
        <f t="shared" si="29"/>
        <v/>
      </c>
      <c r="M438" s="30" t="str">
        <f t="shared" si="30"/>
        <v/>
      </c>
      <c r="N438" s="68" t="str">
        <f t="shared" si="31"/>
        <v/>
      </c>
      <c r="O438" s="68" t="str">
        <f t="shared" si="32"/>
        <v/>
      </c>
    </row>
    <row r="439" spans="2:15" ht="18" customHeight="1" x14ac:dyDescent="0.25">
      <c r="B439" s="21">
        <v>434</v>
      </c>
      <c r="C439" s="39"/>
      <c r="D439" s="39"/>
      <c r="E439" s="30"/>
      <c r="F439" s="30"/>
      <c r="G439" s="30"/>
      <c r="H439" s="30"/>
      <c r="I439" s="73"/>
      <c r="J439" s="68"/>
      <c r="K439" s="30"/>
      <c r="L439" s="68" t="str">
        <f t="shared" si="29"/>
        <v/>
      </c>
      <c r="M439" s="30" t="str">
        <f t="shared" si="30"/>
        <v/>
      </c>
      <c r="N439" s="68" t="str">
        <f t="shared" si="31"/>
        <v/>
      </c>
      <c r="O439" s="68" t="str">
        <f t="shared" si="32"/>
        <v/>
      </c>
    </row>
    <row r="440" spans="2:15" ht="18" customHeight="1" x14ac:dyDescent="0.25">
      <c r="B440" s="21">
        <v>435</v>
      </c>
      <c r="C440" s="39"/>
      <c r="D440" s="39"/>
      <c r="E440" s="30"/>
      <c r="F440" s="30"/>
      <c r="G440" s="30"/>
      <c r="H440" s="30"/>
      <c r="I440" s="73"/>
      <c r="J440" s="68"/>
      <c r="K440" s="30"/>
      <c r="L440" s="68" t="str">
        <f t="shared" si="29"/>
        <v/>
      </c>
      <c r="M440" s="30" t="str">
        <f t="shared" si="30"/>
        <v/>
      </c>
      <c r="N440" s="68" t="str">
        <f t="shared" si="31"/>
        <v/>
      </c>
      <c r="O440" s="68" t="str">
        <f t="shared" si="32"/>
        <v/>
      </c>
    </row>
    <row r="441" spans="2:15" ht="18" customHeight="1" x14ac:dyDescent="0.25">
      <c r="B441" s="21">
        <v>436</v>
      </c>
      <c r="C441" s="39"/>
      <c r="D441" s="39"/>
      <c r="E441" s="30"/>
      <c r="F441" s="30"/>
      <c r="G441" s="30"/>
      <c r="H441" s="30"/>
      <c r="I441" s="73"/>
      <c r="J441" s="68"/>
      <c r="K441" s="30"/>
      <c r="L441" s="68" t="str">
        <f t="shared" si="29"/>
        <v/>
      </c>
      <c r="M441" s="30" t="str">
        <f t="shared" si="30"/>
        <v/>
      </c>
      <c r="N441" s="68" t="str">
        <f t="shared" si="31"/>
        <v/>
      </c>
      <c r="O441" s="68" t="str">
        <f t="shared" si="32"/>
        <v/>
      </c>
    </row>
    <row r="442" spans="2:15" ht="18" customHeight="1" x14ac:dyDescent="0.25">
      <c r="B442" s="21">
        <v>437</v>
      </c>
      <c r="C442" s="39"/>
      <c r="D442" s="39"/>
      <c r="E442" s="30"/>
      <c r="F442" s="30"/>
      <c r="G442" s="30"/>
      <c r="H442" s="30"/>
      <c r="I442" s="73"/>
      <c r="J442" s="68"/>
      <c r="K442" s="30"/>
      <c r="L442" s="68" t="str">
        <f t="shared" si="29"/>
        <v/>
      </c>
      <c r="M442" s="30" t="str">
        <f t="shared" si="30"/>
        <v/>
      </c>
      <c r="N442" s="68" t="str">
        <f t="shared" si="31"/>
        <v/>
      </c>
      <c r="O442" s="68" t="str">
        <f t="shared" si="32"/>
        <v/>
      </c>
    </row>
    <row r="443" spans="2:15" ht="18" customHeight="1" x14ac:dyDescent="0.25">
      <c r="B443" s="21">
        <v>438</v>
      </c>
      <c r="C443" s="39"/>
      <c r="D443" s="39"/>
      <c r="E443" s="30"/>
      <c r="F443" s="30"/>
      <c r="G443" s="30"/>
      <c r="H443" s="30"/>
      <c r="I443" s="73"/>
      <c r="J443" s="68"/>
      <c r="K443" s="30"/>
      <c r="L443" s="68" t="str">
        <f t="shared" si="29"/>
        <v/>
      </c>
      <c r="M443" s="30" t="str">
        <f t="shared" si="30"/>
        <v/>
      </c>
      <c r="N443" s="68" t="str">
        <f t="shared" si="31"/>
        <v/>
      </c>
      <c r="O443" s="68" t="str">
        <f t="shared" si="32"/>
        <v/>
      </c>
    </row>
    <row r="444" spans="2:15" ht="18" customHeight="1" x14ac:dyDescent="0.25">
      <c r="B444" s="21">
        <v>439</v>
      </c>
      <c r="C444" s="39"/>
      <c r="D444" s="39"/>
      <c r="E444" s="30"/>
      <c r="F444" s="30"/>
      <c r="G444" s="30"/>
      <c r="H444" s="30"/>
      <c r="I444" s="73"/>
      <c r="J444" s="68"/>
      <c r="K444" s="30"/>
      <c r="L444" s="68" t="str">
        <f t="shared" si="29"/>
        <v/>
      </c>
      <c r="M444" s="30" t="str">
        <f t="shared" si="30"/>
        <v/>
      </c>
      <c r="N444" s="68" t="str">
        <f t="shared" si="31"/>
        <v/>
      </c>
      <c r="O444" s="68" t="str">
        <f t="shared" si="32"/>
        <v/>
      </c>
    </row>
    <row r="445" spans="2:15" ht="18" customHeight="1" x14ac:dyDescent="0.25">
      <c r="B445" s="21">
        <v>440</v>
      </c>
      <c r="C445" s="39"/>
      <c r="D445" s="39"/>
      <c r="E445" s="30"/>
      <c r="F445" s="30"/>
      <c r="G445" s="30"/>
      <c r="H445" s="30"/>
      <c r="I445" s="73"/>
      <c r="J445" s="68"/>
      <c r="K445" s="30"/>
      <c r="L445" s="68" t="str">
        <f t="shared" si="29"/>
        <v/>
      </c>
      <c r="M445" s="30" t="str">
        <f t="shared" si="30"/>
        <v/>
      </c>
      <c r="N445" s="68" t="str">
        <f t="shared" si="31"/>
        <v/>
      </c>
      <c r="O445" s="68" t="str">
        <f t="shared" si="32"/>
        <v/>
      </c>
    </row>
    <row r="446" spans="2:15" ht="18" customHeight="1" x14ac:dyDescent="0.25">
      <c r="B446" s="21">
        <v>441</v>
      </c>
      <c r="C446" s="39"/>
      <c r="D446" s="39"/>
      <c r="E446" s="30"/>
      <c r="F446" s="30"/>
      <c r="G446" s="30"/>
      <c r="H446" s="30"/>
      <c r="I446" s="73"/>
      <c r="J446" s="68"/>
      <c r="K446" s="30"/>
      <c r="L446" s="68" t="str">
        <f t="shared" si="29"/>
        <v/>
      </c>
      <c r="M446" s="30" t="str">
        <f t="shared" si="30"/>
        <v/>
      </c>
      <c r="N446" s="68" t="str">
        <f t="shared" si="31"/>
        <v/>
      </c>
      <c r="O446" s="68" t="str">
        <f t="shared" si="32"/>
        <v/>
      </c>
    </row>
    <row r="447" spans="2:15" ht="18" customHeight="1" x14ac:dyDescent="0.25">
      <c r="B447" s="21">
        <v>442</v>
      </c>
      <c r="C447" s="39"/>
      <c r="D447" s="39"/>
      <c r="E447" s="30"/>
      <c r="F447" s="30"/>
      <c r="G447" s="30"/>
      <c r="H447" s="30"/>
      <c r="I447" s="73"/>
      <c r="J447" s="68"/>
      <c r="K447" s="30"/>
      <c r="L447" s="68" t="str">
        <f t="shared" si="29"/>
        <v/>
      </c>
      <c r="M447" s="30" t="str">
        <f t="shared" si="30"/>
        <v/>
      </c>
      <c r="N447" s="68" t="str">
        <f t="shared" si="31"/>
        <v/>
      </c>
      <c r="O447" s="68" t="str">
        <f t="shared" si="32"/>
        <v/>
      </c>
    </row>
    <row r="448" spans="2:15" ht="18" customHeight="1" x14ac:dyDescent="0.25">
      <c r="B448" s="21">
        <v>443</v>
      </c>
      <c r="C448" s="39"/>
      <c r="D448" s="39"/>
      <c r="E448" s="30"/>
      <c r="F448" s="30"/>
      <c r="G448" s="30"/>
      <c r="H448" s="30"/>
      <c r="I448" s="73"/>
      <c r="J448" s="68"/>
      <c r="K448" s="30"/>
      <c r="L448" s="68" t="str">
        <f t="shared" si="29"/>
        <v/>
      </c>
      <c r="M448" s="30" t="str">
        <f t="shared" si="30"/>
        <v/>
      </c>
      <c r="N448" s="68" t="str">
        <f t="shared" si="31"/>
        <v/>
      </c>
      <c r="O448" s="68" t="str">
        <f t="shared" si="32"/>
        <v/>
      </c>
    </row>
    <row r="449" spans="2:15" ht="18" customHeight="1" x14ac:dyDescent="0.25">
      <c r="B449" s="21">
        <v>444</v>
      </c>
      <c r="C449" s="39"/>
      <c r="D449" s="39"/>
      <c r="E449" s="30"/>
      <c r="F449" s="30"/>
      <c r="G449" s="30"/>
      <c r="H449" s="30"/>
      <c r="I449" s="73"/>
      <c r="J449" s="68"/>
      <c r="K449" s="30"/>
      <c r="L449" s="68" t="str">
        <f t="shared" si="29"/>
        <v/>
      </c>
      <c r="M449" s="30" t="str">
        <f t="shared" si="30"/>
        <v/>
      </c>
      <c r="N449" s="68" t="str">
        <f t="shared" si="31"/>
        <v/>
      </c>
      <c r="O449" s="68" t="str">
        <f t="shared" si="32"/>
        <v/>
      </c>
    </row>
    <row r="450" spans="2:15" ht="18" customHeight="1" x14ac:dyDescent="0.25">
      <c r="B450" s="21">
        <v>445</v>
      </c>
      <c r="C450" s="39"/>
      <c r="D450" s="39"/>
      <c r="E450" s="30"/>
      <c r="F450" s="30"/>
      <c r="G450" s="30"/>
      <c r="H450" s="30"/>
      <c r="I450" s="73"/>
      <c r="J450" s="68"/>
      <c r="K450" s="30"/>
      <c r="L450" s="68" t="str">
        <f t="shared" si="29"/>
        <v/>
      </c>
      <c r="M450" s="30" t="str">
        <f t="shared" si="30"/>
        <v/>
      </c>
      <c r="N450" s="68" t="str">
        <f t="shared" si="31"/>
        <v/>
      </c>
      <c r="O450" s="68" t="str">
        <f t="shared" si="32"/>
        <v/>
      </c>
    </row>
    <row r="451" spans="2:15" ht="18" customHeight="1" x14ac:dyDescent="0.25">
      <c r="B451" s="21">
        <v>446</v>
      </c>
      <c r="C451" s="39"/>
      <c r="D451" s="39"/>
      <c r="E451" s="30"/>
      <c r="F451" s="30"/>
      <c r="G451" s="30"/>
      <c r="H451" s="30"/>
      <c r="I451" s="73"/>
      <c r="J451" s="68"/>
      <c r="K451" s="30"/>
      <c r="L451" s="68" t="str">
        <f t="shared" si="29"/>
        <v/>
      </c>
      <c r="M451" s="30" t="str">
        <f t="shared" si="30"/>
        <v/>
      </c>
      <c r="N451" s="68" t="str">
        <f t="shared" si="31"/>
        <v/>
      </c>
      <c r="O451" s="68" t="str">
        <f t="shared" si="32"/>
        <v/>
      </c>
    </row>
    <row r="452" spans="2:15" ht="18" customHeight="1" x14ac:dyDescent="0.25">
      <c r="B452" s="21">
        <v>447</v>
      </c>
      <c r="C452" s="39"/>
      <c r="D452" s="39"/>
      <c r="E452" s="30"/>
      <c r="F452" s="30"/>
      <c r="G452" s="30"/>
      <c r="H452" s="30"/>
      <c r="I452" s="73"/>
      <c r="J452" s="68"/>
      <c r="K452" s="30"/>
      <c r="L452" s="68" t="str">
        <f t="shared" si="29"/>
        <v/>
      </c>
      <c r="M452" s="30" t="str">
        <f t="shared" si="30"/>
        <v/>
      </c>
      <c r="N452" s="68" t="str">
        <f t="shared" si="31"/>
        <v/>
      </c>
      <c r="O452" s="68" t="str">
        <f t="shared" si="32"/>
        <v/>
      </c>
    </row>
    <row r="453" spans="2:15" ht="18" customHeight="1" x14ac:dyDescent="0.25">
      <c r="B453" s="21">
        <v>448</v>
      </c>
      <c r="C453" s="39"/>
      <c r="D453" s="39"/>
      <c r="E453" s="30"/>
      <c r="F453" s="30"/>
      <c r="G453" s="30"/>
      <c r="H453" s="30"/>
      <c r="I453" s="73"/>
      <c r="J453" s="68"/>
      <c r="K453" s="30"/>
      <c r="L453" s="68" t="str">
        <f t="shared" si="29"/>
        <v/>
      </c>
      <c r="M453" s="30" t="str">
        <f t="shared" si="30"/>
        <v/>
      </c>
      <c r="N453" s="68" t="str">
        <f t="shared" si="31"/>
        <v/>
      </c>
      <c r="O453" s="68" t="str">
        <f t="shared" si="32"/>
        <v/>
      </c>
    </row>
    <row r="454" spans="2:15" ht="18" customHeight="1" x14ac:dyDescent="0.25">
      <c r="B454" s="21">
        <v>449</v>
      </c>
      <c r="C454" s="39"/>
      <c r="D454" s="39"/>
      <c r="E454" s="30"/>
      <c r="F454" s="30"/>
      <c r="G454" s="30"/>
      <c r="H454" s="30"/>
      <c r="I454" s="73"/>
      <c r="J454" s="68"/>
      <c r="K454" s="30"/>
      <c r="L454" s="68" t="str">
        <f t="shared" si="29"/>
        <v/>
      </c>
      <c r="M454" s="30" t="str">
        <f t="shared" si="30"/>
        <v/>
      </c>
      <c r="N454" s="68" t="str">
        <f t="shared" si="31"/>
        <v/>
      </c>
      <c r="O454" s="68" t="str">
        <f t="shared" si="32"/>
        <v/>
      </c>
    </row>
    <row r="455" spans="2:15" ht="18" customHeight="1" x14ac:dyDescent="0.25">
      <c r="B455" s="21">
        <v>450</v>
      </c>
      <c r="C455" s="39"/>
      <c r="D455" s="39"/>
      <c r="E455" s="30"/>
      <c r="F455" s="30"/>
      <c r="G455" s="30"/>
      <c r="H455" s="30"/>
      <c r="I455" s="73"/>
      <c r="J455" s="68"/>
      <c r="K455" s="30"/>
      <c r="L455" s="68" t="str">
        <f t="shared" si="29"/>
        <v/>
      </c>
      <c r="M455" s="30" t="str">
        <f t="shared" si="30"/>
        <v/>
      </c>
      <c r="N455" s="68" t="str">
        <f t="shared" si="31"/>
        <v/>
      </c>
      <c r="O455" s="68" t="str">
        <f t="shared" si="32"/>
        <v/>
      </c>
    </row>
    <row r="456" spans="2:15" ht="18" customHeight="1" x14ac:dyDescent="0.25">
      <c r="B456" s="21">
        <v>451</v>
      </c>
      <c r="C456" s="39"/>
      <c r="D456" s="39"/>
      <c r="E456" s="30"/>
      <c r="F456" s="30"/>
      <c r="G456" s="30"/>
      <c r="H456" s="30"/>
      <c r="I456" s="73"/>
      <c r="J456" s="68"/>
      <c r="K456" s="30"/>
      <c r="L456" s="68" t="str">
        <f t="shared" si="29"/>
        <v/>
      </c>
      <c r="M456" s="30" t="str">
        <f t="shared" si="30"/>
        <v/>
      </c>
      <c r="N456" s="68" t="str">
        <f t="shared" si="31"/>
        <v/>
      </c>
      <c r="O456" s="68" t="str">
        <f t="shared" si="32"/>
        <v/>
      </c>
    </row>
    <row r="457" spans="2:15" ht="18" customHeight="1" x14ac:dyDescent="0.25">
      <c r="B457" s="21">
        <v>452</v>
      </c>
      <c r="C457" s="39"/>
      <c r="D457" s="39"/>
      <c r="E457" s="30"/>
      <c r="F457" s="30"/>
      <c r="G457" s="30"/>
      <c r="H457" s="30"/>
      <c r="I457" s="73"/>
      <c r="J457" s="68"/>
      <c r="K457" s="30"/>
      <c r="L457" s="68" t="str">
        <f t="shared" si="29"/>
        <v/>
      </c>
      <c r="M457" s="30" t="str">
        <f t="shared" si="30"/>
        <v/>
      </c>
      <c r="N457" s="68" t="str">
        <f t="shared" si="31"/>
        <v/>
      </c>
      <c r="O457" s="68" t="str">
        <f t="shared" si="32"/>
        <v/>
      </c>
    </row>
    <row r="458" spans="2:15" ht="18" customHeight="1" x14ac:dyDescent="0.25">
      <c r="B458" s="21">
        <v>453</v>
      </c>
      <c r="C458" s="39"/>
      <c r="D458" s="39"/>
      <c r="E458" s="30"/>
      <c r="F458" s="30"/>
      <c r="G458" s="30"/>
      <c r="H458" s="30"/>
      <c r="I458" s="73"/>
      <c r="J458" s="68"/>
      <c r="K458" s="30"/>
      <c r="L458" s="68" t="str">
        <f t="shared" si="29"/>
        <v/>
      </c>
      <c r="M458" s="30" t="str">
        <f t="shared" si="30"/>
        <v/>
      </c>
      <c r="N458" s="68" t="str">
        <f t="shared" si="31"/>
        <v/>
      </c>
      <c r="O458" s="68" t="str">
        <f t="shared" si="32"/>
        <v/>
      </c>
    </row>
    <row r="459" spans="2:15" ht="18" customHeight="1" x14ac:dyDescent="0.25">
      <c r="B459" s="21">
        <v>454</v>
      </c>
      <c r="C459" s="39"/>
      <c r="D459" s="39"/>
      <c r="E459" s="30"/>
      <c r="F459" s="30"/>
      <c r="G459" s="30"/>
      <c r="H459" s="30"/>
      <c r="I459" s="73"/>
      <c r="J459" s="68"/>
      <c r="K459" s="30"/>
      <c r="L459" s="68" t="str">
        <f t="shared" si="29"/>
        <v/>
      </c>
      <c r="M459" s="30" t="str">
        <f t="shared" si="30"/>
        <v/>
      </c>
      <c r="N459" s="68" t="str">
        <f t="shared" si="31"/>
        <v/>
      </c>
      <c r="O459" s="68" t="str">
        <f t="shared" si="32"/>
        <v/>
      </c>
    </row>
    <row r="460" spans="2:15" ht="18" customHeight="1" x14ac:dyDescent="0.25">
      <c r="B460" s="21">
        <v>455</v>
      </c>
      <c r="C460" s="39"/>
      <c r="D460" s="39"/>
      <c r="E460" s="30"/>
      <c r="F460" s="30"/>
      <c r="G460" s="30"/>
      <c r="H460" s="30"/>
      <c r="I460" s="73"/>
      <c r="J460" s="68"/>
      <c r="K460" s="30"/>
      <c r="L460" s="68" t="str">
        <f t="shared" si="29"/>
        <v/>
      </c>
      <c r="M460" s="30" t="str">
        <f t="shared" si="30"/>
        <v/>
      </c>
      <c r="N460" s="68" t="str">
        <f t="shared" si="31"/>
        <v/>
      </c>
      <c r="O460" s="68" t="str">
        <f t="shared" si="32"/>
        <v/>
      </c>
    </row>
    <row r="461" spans="2:15" ht="18" customHeight="1" x14ac:dyDescent="0.25">
      <c r="B461" s="21">
        <v>456</v>
      </c>
      <c r="C461" s="39"/>
      <c r="D461" s="39"/>
      <c r="E461" s="30"/>
      <c r="F461" s="30"/>
      <c r="G461" s="30"/>
      <c r="H461" s="30"/>
      <c r="I461" s="73"/>
      <c r="J461" s="68"/>
      <c r="K461" s="30"/>
      <c r="L461" s="68" t="str">
        <f t="shared" ref="L461:L524" si="33">IF(C461="","",IF(D461="","Não Finalizada","Finalizada"))</f>
        <v/>
      </c>
      <c r="M461" s="30" t="str">
        <f t="shared" ref="M461:M524" si="34">IF(E461="","","#"&amp;B461&amp;" ("&amp;TEXT(C461,"dd/mmm")&amp;") - "&amp;E461&amp;"/"&amp;F461)</f>
        <v/>
      </c>
      <c r="N461" s="68" t="str">
        <f t="shared" ref="N461:N524" si="35">IF(D461="","",D461-C461)</f>
        <v/>
      </c>
      <c r="O461" s="68" t="str">
        <f t="shared" ref="O461:O524" si="36">IF(J461="","",J461-I461)</f>
        <v/>
      </c>
    </row>
    <row r="462" spans="2:15" ht="18" customHeight="1" x14ac:dyDescent="0.25">
      <c r="B462" s="21">
        <v>457</v>
      </c>
      <c r="C462" s="39"/>
      <c r="D462" s="39"/>
      <c r="E462" s="30"/>
      <c r="F462" s="30"/>
      <c r="G462" s="30"/>
      <c r="H462" s="30"/>
      <c r="I462" s="73"/>
      <c r="J462" s="68"/>
      <c r="K462" s="30"/>
      <c r="L462" s="68" t="str">
        <f t="shared" si="33"/>
        <v/>
      </c>
      <c r="M462" s="30" t="str">
        <f t="shared" si="34"/>
        <v/>
      </c>
      <c r="N462" s="68" t="str">
        <f t="shared" si="35"/>
        <v/>
      </c>
      <c r="O462" s="68" t="str">
        <f t="shared" si="36"/>
        <v/>
      </c>
    </row>
    <row r="463" spans="2:15" ht="18" customHeight="1" x14ac:dyDescent="0.25">
      <c r="B463" s="21">
        <v>458</v>
      </c>
      <c r="C463" s="39"/>
      <c r="D463" s="39"/>
      <c r="E463" s="30"/>
      <c r="F463" s="30"/>
      <c r="G463" s="30"/>
      <c r="H463" s="30"/>
      <c r="I463" s="73"/>
      <c r="J463" s="68"/>
      <c r="K463" s="30"/>
      <c r="L463" s="68" t="str">
        <f t="shared" si="33"/>
        <v/>
      </c>
      <c r="M463" s="30" t="str">
        <f t="shared" si="34"/>
        <v/>
      </c>
      <c r="N463" s="68" t="str">
        <f t="shared" si="35"/>
        <v/>
      </c>
      <c r="O463" s="68" t="str">
        <f t="shared" si="36"/>
        <v/>
      </c>
    </row>
    <row r="464" spans="2:15" ht="18" customHeight="1" x14ac:dyDescent="0.25">
      <c r="B464" s="21">
        <v>459</v>
      </c>
      <c r="C464" s="39"/>
      <c r="D464" s="39"/>
      <c r="E464" s="30"/>
      <c r="F464" s="30"/>
      <c r="G464" s="30"/>
      <c r="H464" s="30"/>
      <c r="I464" s="73"/>
      <c r="J464" s="68"/>
      <c r="K464" s="30"/>
      <c r="L464" s="68" t="str">
        <f t="shared" si="33"/>
        <v/>
      </c>
      <c r="M464" s="30" t="str">
        <f t="shared" si="34"/>
        <v/>
      </c>
      <c r="N464" s="68" t="str">
        <f t="shared" si="35"/>
        <v/>
      </c>
      <c r="O464" s="68" t="str">
        <f t="shared" si="36"/>
        <v/>
      </c>
    </row>
    <row r="465" spans="2:15" ht="18" customHeight="1" x14ac:dyDescent="0.25">
      <c r="B465" s="21">
        <v>460</v>
      </c>
      <c r="C465" s="39"/>
      <c r="D465" s="39"/>
      <c r="E465" s="30"/>
      <c r="F465" s="30"/>
      <c r="G465" s="30"/>
      <c r="H465" s="30"/>
      <c r="I465" s="73"/>
      <c r="J465" s="68"/>
      <c r="K465" s="30"/>
      <c r="L465" s="68" t="str">
        <f t="shared" si="33"/>
        <v/>
      </c>
      <c r="M465" s="30" t="str">
        <f t="shared" si="34"/>
        <v/>
      </c>
      <c r="N465" s="68" t="str">
        <f t="shared" si="35"/>
        <v/>
      </c>
      <c r="O465" s="68" t="str">
        <f t="shared" si="36"/>
        <v/>
      </c>
    </row>
    <row r="466" spans="2:15" ht="18" customHeight="1" x14ac:dyDescent="0.25">
      <c r="B466" s="21">
        <v>461</v>
      </c>
      <c r="C466" s="39"/>
      <c r="D466" s="39"/>
      <c r="E466" s="30"/>
      <c r="F466" s="30"/>
      <c r="G466" s="30"/>
      <c r="H466" s="30"/>
      <c r="I466" s="73"/>
      <c r="J466" s="68"/>
      <c r="K466" s="30"/>
      <c r="L466" s="68" t="str">
        <f t="shared" si="33"/>
        <v/>
      </c>
      <c r="M466" s="30" t="str">
        <f t="shared" si="34"/>
        <v/>
      </c>
      <c r="N466" s="68" t="str">
        <f t="shared" si="35"/>
        <v/>
      </c>
      <c r="O466" s="68" t="str">
        <f t="shared" si="36"/>
        <v/>
      </c>
    </row>
    <row r="467" spans="2:15" ht="18" customHeight="1" x14ac:dyDescent="0.25">
      <c r="B467" s="21">
        <v>462</v>
      </c>
      <c r="C467" s="39"/>
      <c r="D467" s="39"/>
      <c r="E467" s="30"/>
      <c r="F467" s="30"/>
      <c r="G467" s="30"/>
      <c r="H467" s="30"/>
      <c r="I467" s="73"/>
      <c r="J467" s="68"/>
      <c r="K467" s="30"/>
      <c r="L467" s="68" t="str">
        <f t="shared" si="33"/>
        <v/>
      </c>
      <c r="M467" s="30" t="str">
        <f t="shared" si="34"/>
        <v/>
      </c>
      <c r="N467" s="68" t="str">
        <f t="shared" si="35"/>
        <v/>
      </c>
      <c r="O467" s="68" t="str">
        <f t="shared" si="36"/>
        <v/>
      </c>
    </row>
    <row r="468" spans="2:15" ht="18" customHeight="1" x14ac:dyDescent="0.25">
      <c r="B468" s="21">
        <v>463</v>
      </c>
      <c r="C468" s="39"/>
      <c r="D468" s="39"/>
      <c r="E468" s="30"/>
      <c r="F468" s="30"/>
      <c r="G468" s="30"/>
      <c r="H468" s="30"/>
      <c r="I468" s="73"/>
      <c r="J468" s="68"/>
      <c r="K468" s="30"/>
      <c r="L468" s="68" t="str">
        <f t="shared" si="33"/>
        <v/>
      </c>
      <c r="M468" s="30" t="str">
        <f t="shared" si="34"/>
        <v/>
      </c>
      <c r="N468" s="68" t="str">
        <f t="shared" si="35"/>
        <v/>
      </c>
      <c r="O468" s="68" t="str">
        <f t="shared" si="36"/>
        <v/>
      </c>
    </row>
    <row r="469" spans="2:15" ht="18" customHeight="1" x14ac:dyDescent="0.25">
      <c r="B469" s="21">
        <v>464</v>
      </c>
      <c r="C469" s="39"/>
      <c r="D469" s="39"/>
      <c r="E469" s="30"/>
      <c r="F469" s="30"/>
      <c r="G469" s="30"/>
      <c r="H469" s="30"/>
      <c r="I469" s="73"/>
      <c r="J469" s="68"/>
      <c r="K469" s="30"/>
      <c r="L469" s="68" t="str">
        <f t="shared" si="33"/>
        <v/>
      </c>
      <c r="M469" s="30" t="str">
        <f t="shared" si="34"/>
        <v/>
      </c>
      <c r="N469" s="68" t="str">
        <f t="shared" si="35"/>
        <v/>
      </c>
      <c r="O469" s="68" t="str">
        <f t="shared" si="36"/>
        <v/>
      </c>
    </row>
    <row r="470" spans="2:15" ht="18" customHeight="1" x14ac:dyDescent="0.25">
      <c r="B470" s="21">
        <v>465</v>
      </c>
      <c r="C470" s="39"/>
      <c r="D470" s="39"/>
      <c r="E470" s="30"/>
      <c r="F470" s="30"/>
      <c r="G470" s="30"/>
      <c r="H470" s="30"/>
      <c r="I470" s="73"/>
      <c r="J470" s="68"/>
      <c r="K470" s="30"/>
      <c r="L470" s="68" t="str">
        <f t="shared" si="33"/>
        <v/>
      </c>
      <c r="M470" s="30" t="str">
        <f t="shared" si="34"/>
        <v/>
      </c>
      <c r="N470" s="68" t="str">
        <f t="shared" si="35"/>
        <v/>
      </c>
      <c r="O470" s="68" t="str">
        <f t="shared" si="36"/>
        <v/>
      </c>
    </row>
    <row r="471" spans="2:15" ht="18" customHeight="1" x14ac:dyDescent="0.25">
      <c r="B471" s="21">
        <v>466</v>
      </c>
      <c r="C471" s="39"/>
      <c r="D471" s="39"/>
      <c r="E471" s="30"/>
      <c r="F471" s="30"/>
      <c r="G471" s="30"/>
      <c r="H471" s="30"/>
      <c r="I471" s="73"/>
      <c r="J471" s="68"/>
      <c r="K471" s="30"/>
      <c r="L471" s="68" t="str">
        <f t="shared" si="33"/>
        <v/>
      </c>
      <c r="M471" s="30" t="str">
        <f t="shared" si="34"/>
        <v/>
      </c>
      <c r="N471" s="68" t="str">
        <f t="shared" si="35"/>
        <v/>
      </c>
      <c r="O471" s="68" t="str">
        <f t="shared" si="36"/>
        <v/>
      </c>
    </row>
    <row r="472" spans="2:15" ht="18" customHeight="1" x14ac:dyDescent="0.25">
      <c r="B472" s="21">
        <v>467</v>
      </c>
      <c r="C472" s="39"/>
      <c r="D472" s="39"/>
      <c r="E472" s="30"/>
      <c r="F472" s="30"/>
      <c r="G472" s="30"/>
      <c r="H472" s="30"/>
      <c r="I472" s="73"/>
      <c r="J472" s="68"/>
      <c r="K472" s="30"/>
      <c r="L472" s="68" t="str">
        <f t="shared" si="33"/>
        <v/>
      </c>
      <c r="M472" s="30" t="str">
        <f t="shared" si="34"/>
        <v/>
      </c>
      <c r="N472" s="68" t="str">
        <f t="shared" si="35"/>
        <v/>
      </c>
      <c r="O472" s="68" t="str">
        <f t="shared" si="36"/>
        <v/>
      </c>
    </row>
    <row r="473" spans="2:15" ht="18" customHeight="1" x14ac:dyDescent="0.25">
      <c r="B473" s="21">
        <v>468</v>
      </c>
      <c r="C473" s="39"/>
      <c r="D473" s="39"/>
      <c r="E473" s="30"/>
      <c r="F473" s="30"/>
      <c r="G473" s="30"/>
      <c r="H473" s="30"/>
      <c r="I473" s="73"/>
      <c r="J473" s="68"/>
      <c r="K473" s="30"/>
      <c r="L473" s="68" t="str">
        <f t="shared" si="33"/>
        <v/>
      </c>
      <c r="M473" s="30" t="str">
        <f t="shared" si="34"/>
        <v/>
      </c>
      <c r="N473" s="68" t="str">
        <f t="shared" si="35"/>
        <v/>
      </c>
      <c r="O473" s="68" t="str">
        <f t="shared" si="36"/>
        <v/>
      </c>
    </row>
    <row r="474" spans="2:15" ht="18" customHeight="1" x14ac:dyDescent="0.25">
      <c r="B474" s="21">
        <v>469</v>
      </c>
      <c r="C474" s="39"/>
      <c r="D474" s="39"/>
      <c r="E474" s="30"/>
      <c r="F474" s="30"/>
      <c r="G474" s="30"/>
      <c r="H474" s="30"/>
      <c r="I474" s="73"/>
      <c r="J474" s="68"/>
      <c r="K474" s="30"/>
      <c r="L474" s="68" t="str">
        <f t="shared" si="33"/>
        <v/>
      </c>
      <c r="M474" s="30" t="str">
        <f t="shared" si="34"/>
        <v/>
      </c>
      <c r="N474" s="68" t="str">
        <f t="shared" si="35"/>
        <v/>
      </c>
      <c r="O474" s="68" t="str">
        <f t="shared" si="36"/>
        <v/>
      </c>
    </row>
    <row r="475" spans="2:15" ht="18" customHeight="1" x14ac:dyDescent="0.25">
      <c r="B475" s="21">
        <v>470</v>
      </c>
      <c r="C475" s="39"/>
      <c r="D475" s="39"/>
      <c r="E475" s="30"/>
      <c r="F475" s="30"/>
      <c r="G475" s="30"/>
      <c r="H475" s="30"/>
      <c r="I475" s="73"/>
      <c r="J475" s="68"/>
      <c r="K475" s="30"/>
      <c r="L475" s="68" t="str">
        <f t="shared" si="33"/>
        <v/>
      </c>
      <c r="M475" s="30" t="str">
        <f t="shared" si="34"/>
        <v/>
      </c>
      <c r="N475" s="68" t="str">
        <f t="shared" si="35"/>
        <v/>
      </c>
      <c r="O475" s="68" t="str">
        <f t="shared" si="36"/>
        <v/>
      </c>
    </row>
    <row r="476" spans="2:15" ht="18" customHeight="1" x14ac:dyDescent="0.25">
      <c r="B476" s="21">
        <v>471</v>
      </c>
      <c r="C476" s="39"/>
      <c r="D476" s="39"/>
      <c r="E476" s="30"/>
      <c r="F476" s="30"/>
      <c r="G476" s="30"/>
      <c r="H476" s="30"/>
      <c r="I476" s="73"/>
      <c r="J476" s="68"/>
      <c r="K476" s="30"/>
      <c r="L476" s="68" t="str">
        <f t="shared" si="33"/>
        <v/>
      </c>
      <c r="M476" s="30" t="str">
        <f t="shared" si="34"/>
        <v/>
      </c>
      <c r="N476" s="68" t="str">
        <f t="shared" si="35"/>
        <v/>
      </c>
      <c r="O476" s="68" t="str">
        <f t="shared" si="36"/>
        <v/>
      </c>
    </row>
    <row r="477" spans="2:15" ht="18" customHeight="1" x14ac:dyDescent="0.25">
      <c r="B477" s="21">
        <v>472</v>
      </c>
      <c r="C477" s="39"/>
      <c r="D477" s="39"/>
      <c r="E477" s="30"/>
      <c r="F477" s="30"/>
      <c r="G477" s="30"/>
      <c r="H477" s="30"/>
      <c r="I477" s="73"/>
      <c r="J477" s="68"/>
      <c r="K477" s="30"/>
      <c r="L477" s="68" t="str">
        <f t="shared" si="33"/>
        <v/>
      </c>
      <c r="M477" s="30" t="str">
        <f t="shared" si="34"/>
        <v/>
      </c>
      <c r="N477" s="68" t="str">
        <f t="shared" si="35"/>
        <v/>
      </c>
      <c r="O477" s="68" t="str">
        <f t="shared" si="36"/>
        <v/>
      </c>
    </row>
    <row r="478" spans="2:15" ht="18" customHeight="1" x14ac:dyDescent="0.25">
      <c r="B478" s="21">
        <v>473</v>
      </c>
      <c r="C478" s="39"/>
      <c r="D478" s="39"/>
      <c r="E478" s="30"/>
      <c r="F478" s="30"/>
      <c r="G478" s="30"/>
      <c r="H478" s="30"/>
      <c r="I478" s="73"/>
      <c r="J478" s="68"/>
      <c r="K478" s="30"/>
      <c r="L478" s="68" t="str">
        <f t="shared" si="33"/>
        <v/>
      </c>
      <c r="M478" s="30" t="str">
        <f t="shared" si="34"/>
        <v/>
      </c>
      <c r="N478" s="68" t="str">
        <f t="shared" si="35"/>
        <v/>
      </c>
      <c r="O478" s="68" t="str">
        <f t="shared" si="36"/>
        <v/>
      </c>
    </row>
    <row r="479" spans="2:15" ht="18" customHeight="1" x14ac:dyDescent="0.25">
      <c r="B479" s="21">
        <v>474</v>
      </c>
      <c r="C479" s="39"/>
      <c r="D479" s="39"/>
      <c r="E479" s="30"/>
      <c r="F479" s="30"/>
      <c r="G479" s="30"/>
      <c r="H479" s="30"/>
      <c r="I479" s="73"/>
      <c r="J479" s="68"/>
      <c r="K479" s="30"/>
      <c r="L479" s="68" t="str">
        <f t="shared" si="33"/>
        <v/>
      </c>
      <c r="M479" s="30" t="str">
        <f t="shared" si="34"/>
        <v/>
      </c>
      <c r="N479" s="68" t="str">
        <f t="shared" si="35"/>
        <v/>
      </c>
      <c r="O479" s="68" t="str">
        <f t="shared" si="36"/>
        <v/>
      </c>
    </row>
    <row r="480" spans="2:15" ht="18" customHeight="1" x14ac:dyDescent="0.25">
      <c r="B480" s="21">
        <v>475</v>
      </c>
      <c r="C480" s="39"/>
      <c r="D480" s="39"/>
      <c r="E480" s="30"/>
      <c r="F480" s="30"/>
      <c r="G480" s="30"/>
      <c r="H480" s="30"/>
      <c r="I480" s="73"/>
      <c r="J480" s="68"/>
      <c r="K480" s="30"/>
      <c r="L480" s="68" t="str">
        <f t="shared" si="33"/>
        <v/>
      </c>
      <c r="M480" s="30" t="str">
        <f t="shared" si="34"/>
        <v/>
      </c>
      <c r="N480" s="68" t="str">
        <f t="shared" si="35"/>
        <v/>
      </c>
      <c r="O480" s="68" t="str">
        <f t="shared" si="36"/>
        <v/>
      </c>
    </row>
    <row r="481" spans="2:15" ht="18" customHeight="1" x14ac:dyDescent="0.25">
      <c r="B481" s="21">
        <v>476</v>
      </c>
      <c r="C481" s="39"/>
      <c r="D481" s="39"/>
      <c r="E481" s="30"/>
      <c r="F481" s="30"/>
      <c r="G481" s="30"/>
      <c r="H481" s="30"/>
      <c r="I481" s="73"/>
      <c r="J481" s="68"/>
      <c r="K481" s="30"/>
      <c r="L481" s="68" t="str">
        <f t="shared" si="33"/>
        <v/>
      </c>
      <c r="M481" s="30" t="str">
        <f t="shared" si="34"/>
        <v/>
      </c>
      <c r="N481" s="68" t="str">
        <f t="shared" si="35"/>
        <v/>
      </c>
      <c r="O481" s="68" t="str">
        <f t="shared" si="36"/>
        <v/>
      </c>
    </row>
    <row r="482" spans="2:15" ht="18" customHeight="1" x14ac:dyDescent="0.25">
      <c r="B482" s="21">
        <v>477</v>
      </c>
      <c r="C482" s="39"/>
      <c r="D482" s="39"/>
      <c r="E482" s="30"/>
      <c r="F482" s="30"/>
      <c r="G482" s="30"/>
      <c r="H482" s="30"/>
      <c r="I482" s="73"/>
      <c r="J482" s="68"/>
      <c r="K482" s="30"/>
      <c r="L482" s="68" t="str">
        <f t="shared" si="33"/>
        <v/>
      </c>
      <c r="M482" s="30" t="str">
        <f t="shared" si="34"/>
        <v/>
      </c>
      <c r="N482" s="68" t="str">
        <f t="shared" si="35"/>
        <v/>
      </c>
      <c r="O482" s="68" t="str">
        <f t="shared" si="36"/>
        <v/>
      </c>
    </row>
    <row r="483" spans="2:15" ht="18" customHeight="1" x14ac:dyDescent="0.25">
      <c r="B483" s="21">
        <v>478</v>
      </c>
      <c r="C483" s="39"/>
      <c r="D483" s="39"/>
      <c r="E483" s="30"/>
      <c r="F483" s="30"/>
      <c r="G483" s="30"/>
      <c r="H483" s="30"/>
      <c r="I483" s="73"/>
      <c r="J483" s="68"/>
      <c r="K483" s="30"/>
      <c r="L483" s="68" t="str">
        <f t="shared" si="33"/>
        <v/>
      </c>
      <c r="M483" s="30" t="str">
        <f t="shared" si="34"/>
        <v/>
      </c>
      <c r="N483" s="68" t="str">
        <f t="shared" si="35"/>
        <v/>
      </c>
      <c r="O483" s="68" t="str">
        <f t="shared" si="36"/>
        <v/>
      </c>
    </row>
    <row r="484" spans="2:15" ht="18" customHeight="1" x14ac:dyDescent="0.25">
      <c r="B484" s="21">
        <v>479</v>
      </c>
      <c r="C484" s="39"/>
      <c r="D484" s="39"/>
      <c r="E484" s="30"/>
      <c r="F484" s="30"/>
      <c r="G484" s="30"/>
      <c r="H484" s="30"/>
      <c r="I484" s="73"/>
      <c r="J484" s="68"/>
      <c r="K484" s="30"/>
      <c r="L484" s="68" t="str">
        <f t="shared" si="33"/>
        <v/>
      </c>
      <c r="M484" s="30" t="str">
        <f t="shared" si="34"/>
        <v/>
      </c>
      <c r="N484" s="68" t="str">
        <f t="shared" si="35"/>
        <v/>
      </c>
      <c r="O484" s="68" t="str">
        <f t="shared" si="36"/>
        <v/>
      </c>
    </row>
    <row r="485" spans="2:15" ht="18" customHeight="1" x14ac:dyDescent="0.25">
      <c r="B485" s="21">
        <v>480</v>
      </c>
      <c r="C485" s="39"/>
      <c r="D485" s="39"/>
      <c r="E485" s="30"/>
      <c r="F485" s="30"/>
      <c r="G485" s="30"/>
      <c r="H485" s="30"/>
      <c r="I485" s="73"/>
      <c r="J485" s="68"/>
      <c r="K485" s="30"/>
      <c r="L485" s="68" t="str">
        <f t="shared" si="33"/>
        <v/>
      </c>
      <c r="M485" s="30" t="str">
        <f t="shared" si="34"/>
        <v/>
      </c>
      <c r="N485" s="68" t="str">
        <f t="shared" si="35"/>
        <v/>
      </c>
      <c r="O485" s="68" t="str">
        <f t="shared" si="36"/>
        <v/>
      </c>
    </row>
    <row r="486" spans="2:15" ht="18" customHeight="1" x14ac:dyDescent="0.25">
      <c r="B486" s="21">
        <v>481</v>
      </c>
      <c r="C486" s="39"/>
      <c r="D486" s="39"/>
      <c r="E486" s="30"/>
      <c r="F486" s="30"/>
      <c r="G486" s="30"/>
      <c r="H486" s="30"/>
      <c r="I486" s="73"/>
      <c r="J486" s="68"/>
      <c r="K486" s="30"/>
      <c r="L486" s="68" t="str">
        <f t="shared" si="33"/>
        <v/>
      </c>
      <c r="M486" s="30" t="str">
        <f t="shared" si="34"/>
        <v/>
      </c>
      <c r="N486" s="68" t="str">
        <f t="shared" si="35"/>
        <v/>
      </c>
      <c r="O486" s="68" t="str">
        <f t="shared" si="36"/>
        <v/>
      </c>
    </row>
    <row r="487" spans="2:15" ht="18" customHeight="1" x14ac:dyDescent="0.25">
      <c r="B487" s="21">
        <v>482</v>
      </c>
      <c r="C487" s="39"/>
      <c r="D487" s="39"/>
      <c r="E487" s="30"/>
      <c r="F487" s="30"/>
      <c r="G487" s="30"/>
      <c r="H487" s="30"/>
      <c r="I487" s="73"/>
      <c r="J487" s="68"/>
      <c r="K487" s="30"/>
      <c r="L487" s="68" t="str">
        <f t="shared" si="33"/>
        <v/>
      </c>
      <c r="M487" s="30" t="str">
        <f t="shared" si="34"/>
        <v/>
      </c>
      <c r="N487" s="68" t="str">
        <f t="shared" si="35"/>
        <v/>
      </c>
      <c r="O487" s="68" t="str">
        <f t="shared" si="36"/>
        <v/>
      </c>
    </row>
    <row r="488" spans="2:15" ht="18" customHeight="1" x14ac:dyDescent="0.25">
      <c r="B488" s="21">
        <v>483</v>
      </c>
      <c r="C488" s="39"/>
      <c r="D488" s="39"/>
      <c r="E488" s="30"/>
      <c r="F488" s="30"/>
      <c r="G488" s="30"/>
      <c r="H488" s="30"/>
      <c r="I488" s="73"/>
      <c r="J488" s="68"/>
      <c r="K488" s="30"/>
      <c r="L488" s="68" t="str">
        <f t="shared" si="33"/>
        <v/>
      </c>
      <c r="M488" s="30" t="str">
        <f t="shared" si="34"/>
        <v/>
      </c>
      <c r="N488" s="68" t="str">
        <f t="shared" si="35"/>
        <v/>
      </c>
      <c r="O488" s="68" t="str">
        <f t="shared" si="36"/>
        <v/>
      </c>
    </row>
    <row r="489" spans="2:15" ht="18" customHeight="1" x14ac:dyDescent="0.25">
      <c r="B489" s="21">
        <v>484</v>
      </c>
      <c r="C489" s="39"/>
      <c r="D489" s="39"/>
      <c r="E489" s="30"/>
      <c r="F489" s="30"/>
      <c r="G489" s="30"/>
      <c r="H489" s="30"/>
      <c r="I489" s="73"/>
      <c r="J489" s="68"/>
      <c r="K489" s="30"/>
      <c r="L489" s="68" t="str">
        <f t="shared" si="33"/>
        <v/>
      </c>
      <c r="M489" s="30" t="str">
        <f t="shared" si="34"/>
        <v/>
      </c>
      <c r="N489" s="68" t="str">
        <f t="shared" si="35"/>
        <v/>
      </c>
      <c r="O489" s="68" t="str">
        <f t="shared" si="36"/>
        <v/>
      </c>
    </row>
    <row r="490" spans="2:15" ht="18" customHeight="1" x14ac:dyDescent="0.25">
      <c r="B490" s="21">
        <v>485</v>
      </c>
      <c r="C490" s="39"/>
      <c r="D490" s="39"/>
      <c r="E490" s="30"/>
      <c r="F490" s="30"/>
      <c r="G490" s="30"/>
      <c r="H490" s="30"/>
      <c r="I490" s="73"/>
      <c r="J490" s="68"/>
      <c r="K490" s="30"/>
      <c r="L490" s="68" t="str">
        <f t="shared" si="33"/>
        <v/>
      </c>
      <c r="M490" s="30" t="str">
        <f t="shared" si="34"/>
        <v/>
      </c>
      <c r="N490" s="68" t="str">
        <f t="shared" si="35"/>
        <v/>
      </c>
      <c r="O490" s="68" t="str">
        <f t="shared" si="36"/>
        <v/>
      </c>
    </row>
    <row r="491" spans="2:15" ht="18" customHeight="1" x14ac:dyDescent="0.25">
      <c r="B491" s="21">
        <v>486</v>
      </c>
      <c r="C491" s="39"/>
      <c r="D491" s="39"/>
      <c r="E491" s="30"/>
      <c r="F491" s="30"/>
      <c r="G491" s="30"/>
      <c r="H491" s="30"/>
      <c r="I491" s="73"/>
      <c r="J491" s="68"/>
      <c r="K491" s="30"/>
      <c r="L491" s="68" t="str">
        <f t="shared" si="33"/>
        <v/>
      </c>
      <c r="M491" s="30" t="str">
        <f t="shared" si="34"/>
        <v/>
      </c>
      <c r="N491" s="68" t="str">
        <f t="shared" si="35"/>
        <v/>
      </c>
      <c r="O491" s="68" t="str">
        <f t="shared" si="36"/>
        <v/>
      </c>
    </row>
    <row r="492" spans="2:15" ht="18" customHeight="1" x14ac:dyDescent="0.25">
      <c r="B492" s="21">
        <v>487</v>
      </c>
      <c r="C492" s="39"/>
      <c r="D492" s="39"/>
      <c r="E492" s="30"/>
      <c r="F492" s="30"/>
      <c r="G492" s="30"/>
      <c r="H492" s="30"/>
      <c r="I492" s="73"/>
      <c r="J492" s="68"/>
      <c r="K492" s="30"/>
      <c r="L492" s="68" t="str">
        <f t="shared" si="33"/>
        <v/>
      </c>
      <c r="M492" s="30" t="str">
        <f t="shared" si="34"/>
        <v/>
      </c>
      <c r="N492" s="68" t="str">
        <f t="shared" si="35"/>
        <v/>
      </c>
      <c r="O492" s="68" t="str">
        <f t="shared" si="36"/>
        <v/>
      </c>
    </row>
    <row r="493" spans="2:15" ht="18" customHeight="1" x14ac:dyDescent="0.25">
      <c r="B493" s="21">
        <v>488</v>
      </c>
      <c r="C493" s="39"/>
      <c r="D493" s="39"/>
      <c r="E493" s="30"/>
      <c r="F493" s="30"/>
      <c r="G493" s="30"/>
      <c r="H493" s="30"/>
      <c r="I493" s="73"/>
      <c r="J493" s="68"/>
      <c r="K493" s="30"/>
      <c r="L493" s="68" t="str">
        <f t="shared" si="33"/>
        <v/>
      </c>
      <c r="M493" s="30" t="str">
        <f t="shared" si="34"/>
        <v/>
      </c>
      <c r="N493" s="68" t="str">
        <f t="shared" si="35"/>
        <v/>
      </c>
      <c r="O493" s="68" t="str">
        <f t="shared" si="36"/>
        <v/>
      </c>
    </row>
    <row r="494" spans="2:15" ht="18" customHeight="1" x14ac:dyDescent="0.25">
      <c r="B494" s="21">
        <v>489</v>
      </c>
      <c r="C494" s="39"/>
      <c r="D494" s="39"/>
      <c r="E494" s="30"/>
      <c r="F494" s="30"/>
      <c r="G494" s="30"/>
      <c r="H494" s="30"/>
      <c r="I494" s="73"/>
      <c r="J494" s="68"/>
      <c r="K494" s="30"/>
      <c r="L494" s="68" t="str">
        <f t="shared" si="33"/>
        <v/>
      </c>
      <c r="M494" s="30" t="str">
        <f t="shared" si="34"/>
        <v/>
      </c>
      <c r="N494" s="68" t="str">
        <f t="shared" si="35"/>
        <v/>
      </c>
      <c r="O494" s="68" t="str">
        <f t="shared" si="36"/>
        <v/>
      </c>
    </row>
    <row r="495" spans="2:15" ht="18" customHeight="1" x14ac:dyDescent="0.25">
      <c r="B495" s="21">
        <v>490</v>
      </c>
      <c r="C495" s="39"/>
      <c r="D495" s="39"/>
      <c r="E495" s="30"/>
      <c r="F495" s="30"/>
      <c r="G495" s="30"/>
      <c r="H495" s="30"/>
      <c r="I495" s="73"/>
      <c r="J495" s="68"/>
      <c r="K495" s="30"/>
      <c r="L495" s="68" t="str">
        <f t="shared" si="33"/>
        <v/>
      </c>
      <c r="M495" s="30" t="str">
        <f t="shared" si="34"/>
        <v/>
      </c>
      <c r="N495" s="68" t="str">
        <f t="shared" si="35"/>
        <v/>
      </c>
      <c r="O495" s="68" t="str">
        <f t="shared" si="36"/>
        <v/>
      </c>
    </row>
    <row r="496" spans="2:15" ht="18" customHeight="1" x14ac:dyDescent="0.25">
      <c r="B496" s="21">
        <v>491</v>
      </c>
      <c r="C496" s="39"/>
      <c r="D496" s="39"/>
      <c r="E496" s="30"/>
      <c r="F496" s="30"/>
      <c r="G496" s="30"/>
      <c r="H496" s="30"/>
      <c r="I496" s="73"/>
      <c r="J496" s="68"/>
      <c r="K496" s="30"/>
      <c r="L496" s="68" t="str">
        <f t="shared" si="33"/>
        <v/>
      </c>
      <c r="M496" s="30" t="str">
        <f t="shared" si="34"/>
        <v/>
      </c>
      <c r="N496" s="68" t="str">
        <f t="shared" si="35"/>
        <v/>
      </c>
      <c r="O496" s="68" t="str">
        <f t="shared" si="36"/>
        <v/>
      </c>
    </row>
    <row r="497" spans="2:15" ht="18" customHeight="1" x14ac:dyDescent="0.25">
      <c r="B497" s="21">
        <v>492</v>
      </c>
      <c r="C497" s="39"/>
      <c r="D497" s="39"/>
      <c r="E497" s="30"/>
      <c r="F497" s="30"/>
      <c r="G497" s="30"/>
      <c r="H497" s="30"/>
      <c r="I497" s="73"/>
      <c r="J497" s="68"/>
      <c r="K497" s="30"/>
      <c r="L497" s="68" t="str">
        <f t="shared" si="33"/>
        <v/>
      </c>
      <c r="M497" s="30" t="str">
        <f t="shared" si="34"/>
        <v/>
      </c>
      <c r="N497" s="68" t="str">
        <f t="shared" si="35"/>
        <v/>
      </c>
      <c r="O497" s="68" t="str">
        <f t="shared" si="36"/>
        <v/>
      </c>
    </row>
    <row r="498" spans="2:15" ht="18" customHeight="1" x14ac:dyDescent="0.25">
      <c r="B498" s="21">
        <v>493</v>
      </c>
      <c r="C498" s="39"/>
      <c r="D498" s="39"/>
      <c r="E498" s="30"/>
      <c r="F498" s="30"/>
      <c r="G498" s="30"/>
      <c r="H498" s="30"/>
      <c r="I498" s="73"/>
      <c r="J498" s="68"/>
      <c r="K498" s="30"/>
      <c r="L498" s="68" t="str">
        <f t="shared" si="33"/>
        <v/>
      </c>
      <c r="M498" s="30" t="str">
        <f t="shared" si="34"/>
        <v/>
      </c>
      <c r="N498" s="68" t="str">
        <f t="shared" si="35"/>
        <v/>
      </c>
      <c r="O498" s="68" t="str">
        <f t="shared" si="36"/>
        <v/>
      </c>
    </row>
    <row r="499" spans="2:15" ht="18" customHeight="1" x14ac:dyDescent="0.25">
      <c r="B499" s="21">
        <v>494</v>
      </c>
      <c r="C499" s="39"/>
      <c r="D499" s="39"/>
      <c r="E499" s="30"/>
      <c r="F499" s="30"/>
      <c r="G499" s="30"/>
      <c r="H499" s="30"/>
      <c r="I499" s="73"/>
      <c r="J499" s="68"/>
      <c r="K499" s="30"/>
      <c r="L499" s="68" t="str">
        <f t="shared" si="33"/>
        <v/>
      </c>
      <c r="M499" s="30" t="str">
        <f t="shared" si="34"/>
        <v/>
      </c>
      <c r="N499" s="68" t="str">
        <f t="shared" si="35"/>
        <v/>
      </c>
      <c r="O499" s="68" t="str">
        <f t="shared" si="36"/>
        <v/>
      </c>
    </row>
    <row r="500" spans="2:15" ht="18" customHeight="1" x14ac:dyDescent="0.25">
      <c r="B500" s="21">
        <v>495</v>
      </c>
      <c r="C500" s="39"/>
      <c r="D500" s="39"/>
      <c r="E500" s="30"/>
      <c r="F500" s="30"/>
      <c r="G500" s="30"/>
      <c r="H500" s="30"/>
      <c r="I500" s="73"/>
      <c r="J500" s="68"/>
      <c r="K500" s="30"/>
      <c r="L500" s="68" t="str">
        <f t="shared" si="33"/>
        <v/>
      </c>
      <c r="M500" s="30" t="str">
        <f t="shared" si="34"/>
        <v/>
      </c>
      <c r="N500" s="68" t="str">
        <f t="shared" si="35"/>
        <v/>
      </c>
      <c r="O500" s="68" t="str">
        <f t="shared" si="36"/>
        <v/>
      </c>
    </row>
    <row r="501" spans="2:15" ht="18" customHeight="1" x14ac:dyDescent="0.25">
      <c r="B501" s="21">
        <v>496</v>
      </c>
      <c r="C501" s="39"/>
      <c r="D501" s="39"/>
      <c r="E501" s="30"/>
      <c r="F501" s="30"/>
      <c r="G501" s="30"/>
      <c r="H501" s="30"/>
      <c r="I501" s="73"/>
      <c r="J501" s="68"/>
      <c r="K501" s="30"/>
      <c r="L501" s="68" t="str">
        <f t="shared" si="33"/>
        <v/>
      </c>
      <c r="M501" s="30" t="str">
        <f t="shared" si="34"/>
        <v/>
      </c>
      <c r="N501" s="68" t="str">
        <f t="shared" si="35"/>
        <v/>
      </c>
      <c r="O501" s="68" t="str">
        <f t="shared" si="36"/>
        <v/>
      </c>
    </row>
    <row r="502" spans="2:15" ht="18" customHeight="1" x14ac:dyDescent="0.25">
      <c r="B502" s="21">
        <v>497</v>
      </c>
      <c r="C502" s="39"/>
      <c r="D502" s="39"/>
      <c r="E502" s="30"/>
      <c r="F502" s="30"/>
      <c r="G502" s="30"/>
      <c r="H502" s="30"/>
      <c r="I502" s="73"/>
      <c r="J502" s="68"/>
      <c r="K502" s="30"/>
      <c r="L502" s="68" t="str">
        <f t="shared" si="33"/>
        <v/>
      </c>
      <c r="M502" s="30" t="str">
        <f t="shared" si="34"/>
        <v/>
      </c>
      <c r="N502" s="68" t="str">
        <f t="shared" si="35"/>
        <v/>
      </c>
      <c r="O502" s="68" t="str">
        <f t="shared" si="36"/>
        <v/>
      </c>
    </row>
    <row r="503" spans="2:15" ht="18" customHeight="1" x14ac:dyDescent="0.25">
      <c r="B503" s="21">
        <v>498</v>
      </c>
      <c r="C503" s="39"/>
      <c r="D503" s="39"/>
      <c r="E503" s="30"/>
      <c r="F503" s="30"/>
      <c r="G503" s="30"/>
      <c r="H503" s="30"/>
      <c r="I503" s="73"/>
      <c r="J503" s="68"/>
      <c r="K503" s="30"/>
      <c r="L503" s="68" t="str">
        <f t="shared" si="33"/>
        <v/>
      </c>
      <c r="M503" s="30" t="str">
        <f t="shared" si="34"/>
        <v/>
      </c>
      <c r="N503" s="68" t="str">
        <f t="shared" si="35"/>
        <v/>
      </c>
      <c r="O503" s="68" t="str">
        <f t="shared" si="36"/>
        <v/>
      </c>
    </row>
    <row r="504" spans="2:15" ht="18" customHeight="1" x14ac:dyDescent="0.25">
      <c r="B504" s="21">
        <v>499</v>
      </c>
      <c r="C504" s="39"/>
      <c r="D504" s="39"/>
      <c r="E504" s="30"/>
      <c r="F504" s="30"/>
      <c r="G504" s="30"/>
      <c r="H504" s="30"/>
      <c r="I504" s="73"/>
      <c r="J504" s="68"/>
      <c r="K504" s="30"/>
      <c r="L504" s="68" t="str">
        <f t="shared" si="33"/>
        <v/>
      </c>
      <c r="M504" s="30" t="str">
        <f t="shared" si="34"/>
        <v/>
      </c>
      <c r="N504" s="68" t="str">
        <f t="shared" si="35"/>
        <v/>
      </c>
      <c r="O504" s="68" t="str">
        <f t="shared" si="36"/>
        <v/>
      </c>
    </row>
    <row r="505" spans="2:15" ht="18" customHeight="1" x14ac:dyDescent="0.25">
      <c r="B505" s="21">
        <v>500</v>
      </c>
      <c r="C505" s="39"/>
      <c r="D505" s="39"/>
      <c r="E505" s="30"/>
      <c r="F505" s="30"/>
      <c r="G505" s="30"/>
      <c r="H505" s="30"/>
      <c r="I505" s="73"/>
      <c r="J505" s="68"/>
      <c r="K505" s="30"/>
      <c r="L505" s="68" t="str">
        <f t="shared" si="33"/>
        <v/>
      </c>
      <c r="M505" s="30" t="str">
        <f t="shared" si="34"/>
        <v/>
      </c>
      <c r="N505" s="68" t="str">
        <f t="shared" si="35"/>
        <v/>
      </c>
      <c r="O505" s="68" t="str">
        <f t="shared" si="36"/>
        <v/>
      </c>
    </row>
    <row r="506" spans="2:15" ht="18" customHeight="1" x14ac:dyDescent="0.25">
      <c r="B506" s="21">
        <v>501</v>
      </c>
      <c r="C506" s="39"/>
      <c r="D506" s="39"/>
      <c r="E506" s="30"/>
      <c r="F506" s="30"/>
      <c r="G506" s="30"/>
      <c r="H506" s="30"/>
      <c r="I506" s="73"/>
      <c r="J506" s="68"/>
      <c r="K506" s="30"/>
      <c r="L506" s="68" t="str">
        <f t="shared" si="33"/>
        <v/>
      </c>
      <c r="M506" s="30" t="str">
        <f t="shared" si="34"/>
        <v/>
      </c>
      <c r="N506" s="68" t="str">
        <f t="shared" si="35"/>
        <v/>
      </c>
      <c r="O506" s="68" t="str">
        <f t="shared" si="36"/>
        <v/>
      </c>
    </row>
    <row r="507" spans="2:15" ht="18" customHeight="1" x14ac:dyDescent="0.25">
      <c r="B507" s="21">
        <v>502</v>
      </c>
      <c r="C507" s="39"/>
      <c r="D507" s="39"/>
      <c r="E507" s="30"/>
      <c r="F507" s="30"/>
      <c r="G507" s="30"/>
      <c r="H507" s="30"/>
      <c r="I507" s="73"/>
      <c r="J507" s="68"/>
      <c r="K507" s="30"/>
      <c r="L507" s="68" t="str">
        <f t="shared" si="33"/>
        <v/>
      </c>
      <c r="M507" s="30" t="str">
        <f t="shared" si="34"/>
        <v/>
      </c>
      <c r="N507" s="68" t="str">
        <f t="shared" si="35"/>
        <v/>
      </c>
      <c r="O507" s="68" t="str">
        <f t="shared" si="36"/>
        <v/>
      </c>
    </row>
    <row r="508" spans="2:15" ht="18" customHeight="1" x14ac:dyDescent="0.25">
      <c r="B508" s="21">
        <v>503</v>
      </c>
      <c r="C508" s="39"/>
      <c r="D508" s="39"/>
      <c r="E508" s="30"/>
      <c r="F508" s="30"/>
      <c r="G508" s="30"/>
      <c r="H508" s="30"/>
      <c r="I508" s="73"/>
      <c r="J508" s="68"/>
      <c r="K508" s="30"/>
      <c r="L508" s="68" t="str">
        <f t="shared" si="33"/>
        <v/>
      </c>
      <c r="M508" s="30" t="str">
        <f t="shared" si="34"/>
        <v/>
      </c>
      <c r="N508" s="68" t="str">
        <f t="shared" si="35"/>
        <v/>
      </c>
      <c r="O508" s="68" t="str">
        <f t="shared" si="36"/>
        <v/>
      </c>
    </row>
    <row r="509" spans="2:15" ht="18" customHeight="1" x14ac:dyDescent="0.25">
      <c r="B509" s="21">
        <v>504</v>
      </c>
      <c r="C509" s="39"/>
      <c r="D509" s="39"/>
      <c r="E509" s="30"/>
      <c r="F509" s="30"/>
      <c r="G509" s="30"/>
      <c r="H509" s="30"/>
      <c r="I509" s="73"/>
      <c r="J509" s="68"/>
      <c r="K509" s="30"/>
      <c r="L509" s="68" t="str">
        <f t="shared" si="33"/>
        <v/>
      </c>
      <c r="M509" s="30" t="str">
        <f t="shared" si="34"/>
        <v/>
      </c>
      <c r="N509" s="68" t="str">
        <f t="shared" si="35"/>
        <v/>
      </c>
      <c r="O509" s="68" t="str">
        <f t="shared" si="36"/>
        <v/>
      </c>
    </row>
    <row r="510" spans="2:15" ht="18" customHeight="1" x14ac:dyDescent="0.25">
      <c r="B510" s="21">
        <v>505</v>
      </c>
      <c r="C510" s="39"/>
      <c r="D510" s="39"/>
      <c r="E510" s="30"/>
      <c r="F510" s="30"/>
      <c r="G510" s="30"/>
      <c r="H510" s="30"/>
      <c r="I510" s="73"/>
      <c r="J510" s="68"/>
      <c r="K510" s="30"/>
      <c r="L510" s="68" t="str">
        <f t="shared" si="33"/>
        <v/>
      </c>
      <c r="M510" s="30" t="str">
        <f t="shared" si="34"/>
        <v/>
      </c>
      <c r="N510" s="68" t="str">
        <f t="shared" si="35"/>
        <v/>
      </c>
      <c r="O510" s="68" t="str">
        <f t="shared" si="36"/>
        <v/>
      </c>
    </row>
    <row r="511" spans="2:15" ht="18" customHeight="1" x14ac:dyDescent="0.25">
      <c r="B511" s="21">
        <v>506</v>
      </c>
      <c r="C511" s="39"/>
      <c r="D511" s="39"/>
      <c r="E511" s="30"/>
      <c r="F511" s="30"/>
      <c r="G511" s="30"/>
      <c r="H511" s="30"/>
      <c r="I511" s="73"/>
      <c r="J511" s="68"/>
      <c r="K511" s="30"/>
      <c r="L511" s="68" t="str">
        <f t="shared" si="33"/>
        <v/>
      </c>
      <c r="M511" s="30" t="str">
        <f t="shared" si="34"/>
        <v/>
      </c>
      <c r="N511" s="68" t="str">
        <f t="shared" si="35"/>
        <v/>
      </c>
      <c r="O511" s="68" t="str">
        <f t="shared" si="36"/>
        <v/>
      </c>
    </row>
    <row r="512" spans="2:15" ht="18" customHeight="1" x14ac:dyDescent="0.25">
      <c r="B512" s="21">
        <v>507</v>
      </c>
      <c r="C512" s="39"/>
      <c r="D512" s="39"/>
      <c r="E512" s="30"/>
      <c r="F512" s="30"/>
      <c r="G512" s="30"/>
      <c r="H512" s="30"/>
      <c r="I512" s="73"/>
      <c r="J512" s="68"/>
      <c r="K512" s="30"/>
      <c r="L512" s="68" t="str">
        <f t="shared" si="33"/>
        <v/>
      </c>
      <c r="M512" s="30" t="str">
        <f t="shared" si="34"/>
        <v/>
      </c>
      <c r="N512" s="68" t="str">
        <f t="shared" si="35"/>
        <v/>
      </c>
      <c r="O512" s="68" t="str">
        <f t="shared" si="36"/>
        <v/>
      </c>
    </row>
    <row r="513" spans="2:15" ht="18" customHeight="1" x14ac:dyDescent="0.25">
      <c r="B513" s="21">
        <v>508</v>
      </c>
      <c r="C513" s="39"/>
      <c r="D513" s="39"/>
      <c r="E513" s="30"/>
      <c r="F513" s="30"/>
      <c r="G513" s="30"/>
      <c r="H513" s="30"/>
      <c r="I513" s="73"/>
      <c r="J513" s="68"/>
      <c r="K513" s="30"/>
      <c r="L513" s="68" t="str">
        <f t="shared" si="33"/>
        <v/>
      </c>
      <c r="M513" s="30" t="str">
        <f t="shared" si="34"/>
        <v/>
      </c>
      <c r="N513" s="68" t="str">
        <f t="shared" si="35"/>
        <v/>
      </c>
      <c r="O513" s="68" t="str">
        <f t="shared" si="36"/>
        <v/>
      </c>
    </row>
    <row r="514" spans="2:15" ht="18" customHeight="1" x14ac:dyDescent="0.25">
      <c r="B514" s="21">
        <v>509</v>
      </c>
      <c r="C514" s="39"/>
      <c r="D514" s="39"/>
      <c r="E514" s="30"/>
      <c r="F514" s="30"/>
      <c r="G514" s="30"/>
      <c r="H514" s="30"/>
      <c r="I514" s="73"/>
      <c r="J514" s="68"/>
      <c r="K514" s="30"/>
      <c r="L514" s="68" t="str">
        <f t="shared" si="33"/>
        <v/>
      </c>
      <c r="M514" s="30" t="str">
        <f t="shared" si="34"/>
        <v/>
      </c>
      <c r="N514" s="68" t="str">
        <f t="shared" si="35"/>
        <v/>
      </c>
      <c r="O514" s="68" t="str">
        <f t="shared" si="36"/>
        <v/>
      </c>
    </row>
    <row r="515" spans="2:15" ht="18" customHeight="1" x14ac:dyDescent="0.25">
      <c r="B515" s="21">
        <v>510</v>
      </c>
      <c r="C515" s="39"/>
      <c r="D515" s="39"/>
      <c r="E515" s="30"/>
      <c r="F515" s="30"/>
      <c r="G515" s="30"/>
      <c r="H515" s="30"/>
      <c r="I515" s="73"/>
      <c r="J515" s="68"/>
      <c r="K515" s="30"/>
      <c r="L515" s="68" t="str">
        <f t="shared" si="33"/>
        <v/>
      </c>
      <c r="M515" s="30" t="str">
        <f t="shared" si="34"/>
        <v/>
      </c>
      <c r="N515" s="68" t="str">
        <f t="shared" si="35"/>
        <v/>
      </c>
      <c r="O515" s="68" t="str">
        <f t="shared" si="36"/>
        <v/>
      </c>
    </row>
    <row r="516" spans="2:15" ht="18" customHeight="1" x14ac:dyDescent="0.25">
      <c r="B516" s="21">
        <v>511</v>
      </c>
      <c r="C516" s="39"/>
      <c r="D516" s="39"/>
      <c r="E516" s="30"/>
      <c r="F516" s="30"/>
      <c r="G516" s="30"/>
      <c r="H516" s="30"/>
      <c r="I516" s="73"/>
      <c r="J516" s="68"/>
      <c r="K516" s="30"/>
      <c r="L516" s="68" t="str">
        <f t="shared" si="33"/>
        <v/>
      </c>
      <c r="M516" s="30" t="str">
        <f t="shared" si="34"/>
        <v/>
      </c>
      <c r="N516" s="68" t="str">
        <f t="shared" si="35"/>
        <v/>
      </c>
      <c r="O516" s="68" t="str">
        <f t="shared" si="36"/>
        <v/>
      </c>
    </row>
    <row r="517" spans="2:15" ht="18" customHeight="1" x14ac:dyDescent="0.25">
      <c r="B517" s="21">
        <v>512</v>
      </c>
      <c r="C517" s="39"/>
      <c r="D517" s="39"/>
      <c r="E517" s="30"/>
      <c r="F517" s="30"/>
      <c r="G517" s="30"/>
      <c r="H517" s="30"/>
      <c r="I517" s="73"/>
      <c r="J517" s="68"/>
      <c r="K517" s="30"/>
      <c r="L517" s="68" t="str">
        <f t="shared" si="33"/>
        <v/>
      </c>
      <c r="M517" s="30" t="str">
        <f t="shared" si="34"/>
        <v/>
      </c>
      <c r="N517" s="68" t="str">
        <f t="shared" si="35"/>
        <v/>
      </c>
      <c r="O517" s="68" t="str">
        <f t="shared" si="36"/>
        <v/>
      </c>
    </row>
    <row r="518" spans="2:15" ht="18" customHeight="1" x14ac:dyDescent="0.25">
      <c r="B518" s="21">
        <v>513</v>
      </c>
      <c r="C518" s="39"/>
      <c r="D518" s="39"/>
      <c r="E518" s="30"/>
      <c r="F518" s="30"/>
      <c r="G518" s="30"/>
      <c r="H518" s="30"/>
      <c r="I518" s="73"/>
      <c r="J518" s="68"/>
      <c r="K518" s="30"/>
      <c r="L518" s="68" t="str">
        <f t="shared" si="33"/>
        <v/>
      </c>
      <c r="M518" s="30" t="str">
        <f t="shared" si="34"/>
        <v/>
      </c>
      <c r="N518" s="68" t="str">
        <f t="shared" si="35"/>
        <v/>
      </c>
      <c r="O518" s="68" t="str">
        <f t="shared" si="36"/>
        <v/>
      </c>
    </row>
    <row r="519" spans="2:15" ht="18" customHeight="1" x14ac:dyDescent="0.25">
      <c r="B519" s="21">
        <v>514</v>
      </c>
      <c r="C519" s="39"/>
      <c r="D519" s="39"/>
      <c r="E519" s="30"/>
      <c r="F519" s="30"/>
      <c r="G519" s="30"/>
      <c r="H519" s="30"/>
      <c r="I519" s="73"/>
      <c r="J519" s="68"/>
      <c r="K519" s="30"/>
      <c r="L519" s="68" t="str">
        <f t="shared" si="33"/>
        <v/>
      </c>
      <c r="M519" s="30" t="str">
        <f t="shared" si="34"/>
        <v/>
      </c>
      <c r="N519" s="68" t="str">
        <f t="shared" si="35"/>
        <v/>
      </c>
      <c r="O519" s="68" t="str">
        <f t="shared" si="36"/>
        <v/>
      </c>
    </row>
    <row r="520" spans="2:15" ht="18" customHeight="1" x14ac:dyDescent="0.25">
      <c r="B520" s="21">
        <v>515</v>
      </c>
      <c r="C520" s="39"/>
      <c r="D520" s="39"/>
      <c r="E520" s="30"/>
      <c r="F520" s="30"/>
      <c r="G520" s="30"/>
      <c r="H520" s="30"/>
      <c r="I520" s="73"/>
      <c r="J520" s="68"/>
      <c r="K520" s="30"/>
      <c r="L520" s="68" t="str">
        <f t="shared" si="33"/>
        <v/>
      </c>
      <c r="M520" s="30" t="str">
        <f t="shared" si="34"/>
        <v/>
      </c>
      <c r="N520" s="68" t="str">
        <f t="shared" si="35"/>
        <v/>
      </c>
      <c r="O520" s="68" t="str">
        <f t="shared" si="36"/>
        <v/>
      </c>
    </row>
    <row r="521" spans="2:15" ht="18" customHeight="1" x14ac:dyDescent="0.25">
      <c r="B521" s="21">
        <v>516</v>
      </c>
      <c r="C521" s="39"/>
      <c r="D521" s="39"/>
      <c r="E521" s="30"/>
      <c r="F521" s="30"/>
      <c r="G521" s="30"/>
      <c r="H521" s="30"/>
      <c r="I521" s="73"/>
      <c r="J521" s="68"/>
      <c r="K521" s="30"/>
      <c r="L521" s="68" t="str">
        <f t="shared" si="33"/>
        <v/>
      </c>
      <c r="M521" s="30" t="str">
        <f t="shared" si="34"/>
        <v/>
      </c>
      <c r="N521" s="68" t="str">
        <f t="shared" si="35"/>
        <v/>
      </c>
      <c r="O521" s="68" t="str">
        <f t="shared" si="36"/>
        <v/>
      </c>
    </row>
    <row r="522" spans="2:15" ht="18" customHeight="1" x14ac:dyDescent="0.25">
      <c r="B522" s="21">
        <v>517</v>
      </c>
      <c r="C522" s="39"/>
      <c r="D522" s="39"/>
      <c r="E522" s="30"/>
      <c r="F522" s="30"/>
      <c r="G522" s="30"/>
      <c r="H522" s="30"/>
      <c r="I522" s="73"/>
      <c r="J522" s="68"/>
      <c r="K522" s="30"/>
      <c r="L522" s="68" t="str">
        <f t="shared" si="33"/>
        <v/>
      </c>
      <c r="M522" s="30" t="str">
        <f t="shared" si="34"/>
        <v/>
      </c>
      <c r="N522" s="68" t="str">
        <f t="shared" si="35"/>
        <v/>
      </c>
      <c r="O522" s="68" t="str">
        <f t="shared" si="36"/>
        <v/>
      </c>
    </row>
    <row r="523" spans="2:15" ht="18" customHeight="1" x14ac:dyDescent="0.25">
      <c r="B523" s="21">
        <v>518</v>
      </c>
      <c r="C523" s="39"/>
      <c r="D523" s="39"/>
      <c r="E523" s="30"/>
      <c r="F523" s="30"/>
      <c r="G523" s="30"/>
      <c r="H523" s="30"/>
      <c r="I523" s="73"/>
      <c r="J523" s="68"/>
      <c r="K523" s="30"/>
      <c r="L523" s="68" t="str">
        <f t="shared" si="33"/>
        <v/>
      </c>
      <c r="M523" s="30" t="str">
        <f t="shared" si="34"/>
        <v/>
      </c>
      <c r="N523" s="68" t="str">
        <f t="shared" si="35"/>
        <v/>
      </c>
      <c r="O523" s="68" t="str">
        <f t="shared" si="36"/>
        <v/>
      </c>
    </row>
    <row r="524" spans="2:15" ht="18" customHeight="1" x14ac:dyDescent="0.25">
      <c r="B524" s="21">
        <v>519</v>
      </c>
      <c r="C524" s="39"/>
      <c r="D524" s="39"/>
      <c r="E524" s="30"/>
      <c r="F524" s="30"/>
      <c r="G524" s="30"/>
      <c r="H524" s="30"/>
      <c r="I524" s="73"/>
      <c r="J524" s="68"/>
      <c r="K524" s="30"/>
      <c r="L524" s="68" t="str">
        <f t="shared" si="33"/>
        <v/>
      </c>
      <c r="M524" s="30" t="str">
        <f t="shared" si="34"/>
        <v/>
      </c>
      <c r="N524" s="68" t="str">
        <f t="shared" si="35"/>
        <v/>
      </c>
      <c r="O524" s="68" t="str">
        <f t="shared" si="36"/>
        <v/>
      </c>
    </row>
    <row r="525" spans="2:15" ht="18" customHeight="1" x14ac:dyDescent="0.25">
      <c r="B525" s="21">
        <v>520</v>
      </c>
      <c r="C525" s="39"/>
      <c r="D525" s="39"/>
      <c r="E525" s="30"/>
      <c r="F525" s="30"/>
      <c r="G525" s="30"/>
      <c r="H525" s="30"/>
      <c r="I525" s="73"/>
      <c r="J525" s="68"/>
      <c r="K525" s="30"/>
      <c r="L525" s="68" t="str">
        <f t="shared" ref="L525:L588" si="37">IF(C525="","",IF(D525="","Não Finalizada","Finalizada"))</f>
        <v/>
      </c>
      <c r="M525" s="30" t="str">
        <f t="shared" ref="M525:M588" si="38">IF(E525="","","#"&amp;B525&amp;" ("&amp;TEXT(C525,"dd/mmm")&amp;") - "&amp;E525&amp;"/"&amp;F525)</f>
        <v/>
      </c>
      <c r="N525" s="68" t="str">
        <f t="shared" ref="N525:N588" si="39">IF(D525="","",D525-C525)</f>
        <v/>
      </c>
      <c r="O525" s="68" t="str">
        <f t="shared" ref="O525:O588" si="40">IF(J525="","",J525-I525)</f>
        <v/>
      </c>
    </row>
    <row r="526" spans="2:15" ht="18" customHeight="1" x14ac:dyDescent="0.25">
      <c r="B526" s="21">
        <v>521</v>
      </c>
      <c r="C526" s="39"/>
      <c r="D526" s="39"/>
      <c r="E526" s="30"/>
      <c r="F526" s="30"/>
      <c r="G526" s="30"/>
      <c r="H526" s="30"/>
      <c r="I526" s="73"/>
      <c r="J526" s="68"/>
      <c r="K526" s="30"/>
      <c r="L526" s="68" t="str">
        <f t="shared" si="37"/>
        <v/>
      </c>
      <c r="M526" s="30" t="str">
        <f t="shared" si="38"/>
        <v/>
      </c>
      <c r="N526" s="68" t="str">
        <f t="shared" si="39"/>
        <v/>
      </c>
      <c r="O526" s="68" t="str">
        <f t="shared" si="40"/>
        <v/>
      </c>
    </row>
    <row r="527" spans="2:15" ht="18" customHeight="1" x14ac:dyDescent="0.25">
      <c r="B527" s="21">
        <v>522</v>
      </c>
      <c r="C527" s="39"/>
      <c r="D527" s="39"/>
      <c r="E527" s="30"/>
      <c r="F527" s="30"/>
      <c r="G527" s="30"/>
      <c r="H527" s="30"/>
      <c r="I527" s="73"/>
      <c r="J527" s="68"/>
      <c r="K527" s="30"/>
      <c r="L527" s="68" t="str">
        <f t="shared" si="37"/>
        <v/>
      </c>
      <c r="M527" s="30" t="str">
        <f t="shared" si="38"/>
        <v/>
      </c>
      <c r="N527" s="68" t="str">
        <f t="shared" si="39"/>
        <v/>
      </c>
      <c r="O527" s="68" t="str">
        <f t="shared" si="40"/>
        <v/>
      </c>
    </row>
    <row r="528" spans="2:15" ht="18" customHeight="1" x14ac:dyDescent="0.25">
      <c r="B528" s="21">
        <v>523</v>
      </c>
      <c r="C528" s="39"/>
      <c r="D528" s="39"/>
      <c r="E528" s="30"/>
      <c r="F528" s="30"/>
      <c r="G528" s="30"/>
      <c r="H528" s="30"/>
      <c r="I528" s="73"/>
      <c r="J528" s="68"/>
      <c r="K528" s="30"/>
      <c r="L528" s="68" t="str">
        <f t="shared" si="37"/>
        <v/>
      </c>
      <c r="M528" s="30" t="str">
        <f t="shared" si="38"/>
        <v/>
      </c>
      <c r="N528" s="68" t="str">
        <f t="shared" si="39"/>
        <v/>
      </c>
      <c r="O528" s="68" t="str">
        <f t="shared" si="40"/>
        <v/>
      </c>
    </row>
    <row r="529" spans="2:15" ht="18" customHeight="1" x14ac:dyDescent="0.25">
      <c r="B529" s="21">
        <v>524</v>
      </c>
      <c r="C529" s="39"/>
      <c r="D529" s="39"/>
      <c r="E529" s="30"/>
      <c r="F529" s="30"/>
      <c r="G529" s="30"/>
      <c r="H529" s="30"/>
      <c r="I529" s="73"/>
      <c r="J529" s="68"/>
      <c r="K529" s="30"/>
      <c r="L529" s="68" t="str">
        <f t="shared" si="37"/>
        <v/>
      </c>
      <c r="M529" s="30" t="str">
        <f t="shared" si="38"/>
        <v/>
      </c>
      <c r="N529" s="68" t="str">
        <f t="shared" si="39"/>
        <v/>
      </c>
      <c r="O529" s="68" t="str">
        <f t="shared" si="40"/>
        <v/>
      </c>
    </row>
    <row r="530" spans="2:15" ht="18" customHeight="1" x14ac:dyDescent="0.25">
      <c r="B530" s="21">
        <v>525</v>
      </c>
      <c r="C530" s="39"/>
      <c r="D530" s="39"/>
      <c r="E530" s="30"/>
      <c r="F530" s="30"/>
      <c r="G530" s="30"/>
      <c r="H530" s="30"/>
      <c r="I530" s="73"/>
      <c r="J530" s="68"/>
      <c r="K530" s="30"/>
      <c r="L530" s="68" t="str">
        <f t="shared" si="37"/>
        <v/>
      </c>
      <c r="M530" s="30" t="str">
        <f t="shared" si="38"/>
        <v/>
      </c>
      <c r="N530" s="68" t="str">
        <f t="shared" si="39"/>
        <v/>
      </c>
      <c r="O530" s="68" t="str">
        <f t="shared" si="40"/>
        <v/>
      </c>
    </row>
    <row r="531" spans="2:15" ht="18" customHeight="1" x14ac:dyDescent="0.25">
      <c r="B531" s="21">
        <v>526</v>
      </c>
      <c r="C531" s="39"/>
      <c r="D531" s="39"/>
      <c r="E531" s="30"/>
      <c r="F531" s="30"/>
      <c r="G531" s="30"/>
      <c r="H531" s="30"/>
      <c r="I531" s="73"/>
      <c r="J531" s="68"/>
      <c r="K531" s="30"/>
      <c r="L531" s="68" t="str">
        <f t="shared" si="37"/>
        <v/>
      </c>
      <c r="M531" s="30" t="str">
        <f t="shared" si="38"/>
        <v/>
      </c>
      <c r="N531" s="68" t="str">
        <f t="shared" si="39"/>
        <v/>
      </c>
      <c r="O531" s="68" t="str">
        <f t="shared" si="40"/>
        <v/>
      </c>
    </row>
    <row r="532" spans="2:15" ht="18" customHeight="1" x14ac:dyDescent="0.25">
      <c r="B532" s="21">
        <v>527</v>
      </c>
      <c r="C532" s="39"/>
      <c r="D532" s="39"/>
      <c r="E532" s="30"/>
      <c r="F532" s="30"/>
      <c r="G532" s="30"/>
      <c r="H532" s="30"/>
      <c r="I532" s="73"/>
      <c r="J532" s="68"/>
      <c r="K532" s="30"/>
      <c r="L532" s="68" t="str">
        <f t="shared" si="37"/>
        <v/>
      </c>
      <c r="M532" s="30" t="str">
        <f t="shared" si="38"/>
        <v/>
      </c>
      <c r="N532" s="68" t="str">
        <f t="shared" si="39"/>
        <v/>
      </c>
      <c r="O532" s="68" t="str">
        <f t="shared" si="40"/>
        <v/>
      </c>
    </row>
    <row r="533" spans="2:15" ht="18" customHeight="1" x14ac:dyDescent="0.25">
      <c r="B533" s="21">
        <v>528</v>
      </c>
      <c r="C533" s="39"/>
      <c r="D533" s="39"/>
      <c r="E533" s="30"/>
      <c r="F533" s="30"/>
      <c r="G533" s="30"/>
      <c r="H533" s="30"/>
      <c r="I533" s="73"/>
      <c r="J533" s="68"/>
      <c r="K533" s="30"/>
      <c r="L533" s="68" t="str">
        <f t="shared" si="37"/>
        <v/>
      </c>
      <c r="M533" s="30" t="str">
        <f t="shared" si="38"/>
        <v/>
      </c>
      <c r="N533" s="68" t="str">
        <f t="shared" si="39"/>
        <v/>
      </c>
      <c r="O533" s="68" t="str">
        <f t="shared" si="40"/>
        <v/>
      </c>
    </row>
    <row r="534" spans="2:15" ht="18" customHeight="1" x14ac:dyDescent="0.25">
      <c r="B534" s="21">
        <v>529</v>
      </c>
      <c r="C534" s="39"/>
      <c r="D534" s="39"/>
      <c r="E534" s="30"/>
      <c r="F534" s="30"/>
      <c r="G534" s="30"/>
      <c r="H534" s="30"/>
      <c r="I534" s="73"/>
      <c r="J534" s="68"/>
      <c r="K534" s="30"/>
      <c r="L534" s="68" t="str">
        <f t="shared" si="37"/>
        <v/>
      </c>
      <c r="M534" s="30" t="str">
        <f t="shared" si="38"/>
        <v/>
      </c>
      <c r="N534" s="68" t="str">
        <f t="shared" si="39"/>
        <v/>
      </c>
      <c r="O534" s="68" t="str">
        <f t="shared" si="40"/>
        <v/>
      </c>
    </row>
    <row r="535" spans="2:15" ht="18" customHeight="1" x14ac:dyDescent="0.25">
      <c r="B535" s="21">
        <v>530</v>
      </c>
      <c r="C535" s="39"/>
      <c r="D535" s="39"/>
      <c r="E535" s="30"/>
      <c r="F535" s="30"/>
      <c r="G535" s="30"/>
      <c r="H535" s="30"/>
      <c r="I535" s="73"/>
      <c r="J535" s="68"/>
      <c r="K535" s="30"/>
      <c r="L535" s="68" t="str">
        <f t="shared" si="37"/>
        <v/>
      </c>
      <c r="M535" s="30" t="str">
        <f t="shared" si="38"/>
        <v/>
      </c>
      <c r="N535" s="68" t="str">
        <f t="shared" si="39"/>
        <v/>
      </c>
      <c r="O535" s="68" t="str">
        <f t="shared" si="40"/>
        <v/>
      </c>
    </row>
    <row r="536" spans="2:15" ht="18" customHeight="1" x14ac:dyDescent="0.25">
      <c r="B536" s="21">
        <v>531</v>
      </c>
      <c r="C536" s="39"/>
      <c r="D536" s="39"/>
      <c r="E536" s="30"/>
      <c r="F536" s="30"/>
      <c r="G536" s="30"/>
      <c r="H536" s="30"/>
      <c r="I536" s="73"/>
      <c r="J536" s="68"/>
      <c r="K536" s="30"/>
      <c r="L536" s="68" t="str">
        <f t="shared" si="37"/>
        <v/>
      </c>
      <c r="M536" s="30" t="str">
        <f t="shared" si="38"/>
        <v/>
      </c>
      <c r="N536" s="68" t="str">
        <f t="shared" si="39"/>
        <v/>
      </c>
      <c r="O536" s="68" t="str">
        <f t="shared" si="40"/>
        <v/>
      </c>
    </row>
    <row r="537" spans="2:15" ht="18" customHeight="1" x14ac:dyDescent="0.25">
      <c r="B537" s="21">
        <v>532</v>
      </c>
      <c r="C537" s="39"/>
      <c r="D537" s="39"/>
      <c r="E537" s="30"/>
      <c r="F537" s="30"/>
      <c r="G537" s="30"/>
      <c r="H537" s="30"/>
      <c r="I537" s="73"/>
      <c r="J537" s="68"/>
      <c r="K537" s="30"/>
      <c r="L537" s="68" t="str">
        <f t="shared" si="37"/>
        <v/>
      </c>
      <c r="M537" s="30" t="str">
        <f t="shared" si="38"/>
        <v/>
      </c>
      <c r="N537" s="68" t="str">
        <f t="shared" si="39"/>
        <v/>
      </c>
      <c r="O537" s="68" t="str">
        <f t="shared" si="40"/>
        <v/>
      </c>
    </row>
    <row r="538" spans="2:15" ht="18" customHeight="1" x14ac:dyDescent="0.25">
      <c r="B538" s="21">
        <v>533</v>
      </c>
      <c r="C538" s="39"/>
      <c r="D538" s="39"/>
      <c r="E538" s="30"/>
      <c r="F538" s="30"/>
      <c r="G538" s="30"/>
      <c r="H538" s="30"/>
      <c r="I538" s="73"/>
      <c r="J538" s="68"/>
      <c r="K538" s="30"/>
      <c r="L538" s="68" t="str">
        <f t="shared" si="37"/>
        <v/>
      </c>
      <c r="M538" s="30" t="str">
        <f t="shared" si="38"/>
        <v/>
      </c>
      <c r="N538" s="68" t="str">
        <f t="shared" si="39"/>
        <v/>
      </c>
      <c r="O538" s="68" t="str">
        <f t="shared" si="40"/>
        <v/>
      </c>
    </row>
    <row r="539" spans="2:15" ht="18" customHeight="1" x14ac:dyDescent="0.25">
      <c r="B539" s="21">
        <v>534</v>
      </c>
      <c r="C539" s="39"/>
      <c r="D539" s="39"/>
      <c r="E539" s="30"/>
      <c r="F539" s="30"/>
      <c r="G539" s="30"/>
      <c r="H539" s="30"/>
      <c r="I539" s="73"/>
      <c r="J539" s="68"/>
      <c r="K539" s="30"/>
      <c r="L539" s="68" t="str">
        <f t="shared" si="37"/>
        <v/>
      </c>
      <c r="M539" s="30" t="str">
        <f t="shared" si="38"/>
        <v/>
      </c>
      <c r="N539" s="68" t="str">
        <f t="shared" si="39"/>
        <v/>
      </c>
      <c r="O539" s="68" t="str">
        <f t="shared" si="40"/>
        <v/>
      </c>
    </row>
    <row r="540" spans="2:15" ht="18" customHeight="1" x14ac:dyDescent="0.25">
      <c r="B540" s="21">
        <v>535</v>
      </c>
      <c r="C540" s="39"/>
      <c r="D540" s="39"/>
      <c r="E540" s="30"/>
      <c r="F540" s="30"/>
      <c r="G540" s="30"/>
      <c r="H540" s="30"/>
      <c r="I540" s="73"/>
      <c r="J540" s="68"/>
      <c r="K540" s="30"/>
      <c r="L540" s="68" t="str">
        <f t="shared" si="37"/>
        <v/>
      </c>
      <c r="M540" s="30" t="str">
        <f t="shared" si="38"/>
        <v/>
      </c>
      <c r="N540" s="68" t="str">
        <f t="shared" si="39"/>
        <v/>
      </c>
      <c r="O540" s="68" t="str">
        <f t="shared" si="40"/>
        <v/>
      </c>
    </row>
    <row r="541" spans="2:15" ht="18" customHeight="1" x14ac:dyDescent="0.25">
      <c r="B541" s="21">
        <v>536</v>
      </c>
      <c r="C541" s="39"/>
      <c r="D541" s="39"/>
      <c r="E541" s="30"/>
      <c r="F541" s="30"/>
      <c r="G541" s="30"/>
      <c r="H541" s="30"/>
      <c r="I541" s="73"/>
      <c r="J541" s="68"/>
      <c r="K541" s="30"/>
      <c r="L541" s="68" t="str">
        <f t="shared" si="37"/>
        <v/>
      </c>
      <c r="M541" s="30" t="str">
        <f t="shared" si="38"/>
        <v/>
      </c>
      <c r="N541" s="68" t="str">
        <f t="shared" si="39"/>
        <v/>
      </c>
      <c r="O541" s="68" t="str">
        <f t="shared" si="40"/>
        <v/>
      </c>
    </row>
    <row r="542" spans="2:15" ht="18" customHeight="1" x14ac:dyDescent="0.25">
      <c r="B542" s="21">
        <v>537</v>
      </c>
      <c r="C542" s="39"/>
      <c r="D542" s="39"/>
      <c r="E542" s="30"/>
      <c r="F542" s="30"/>
      <c r="G542" s="30"/>
      <c r="H542" s="30"/>
      <c r="I542" s="73"/>
      <c r="J542" s="68"/>
      <c r="K542" s="30"/>
      <c r="L542" s="68" t="str">
        <f t="shared" si="37"/>
        <v/>
      </c>
      <c r="M542" s="30" t="str">
        <f t="shared" si="38"/>
        <v/>
      </c>
      <c r="N542" s="68" t="str">
        <f t="shared" si="39"/>
        <v/>
      </c>
      <c r="O542" s="68" t="str">
        <f t="shared" si="40"/>
        <v/>
      </c>
    </row>
    <row r="543" spans="2:15" ht="18" customHeight="1" x14ac:dyDescent="0.25">
      <c r="B543" s="21">
        <v>538</v>
      </c>
      <c r="C543" s="39"/>
      <c r="D543" s="39"/>
      <c r="E543" s="30"/>
      <c r="F543" s="30"/>
      <c r="G543" s="30"/>
      <c r="H543" s="30"/>
      <c r="I543" s="73"/>
      <c r="J543" s="68"/>
      <c r="K543" s="30"/>
      <c r="L543" s="68" t="str">
        <f t="shared" si="37"/>
        <v/>
      </c>
      <c r="M543" s="30" t="str">
        <f t="shared" si="38"/>
        <v/>
      </c>
      <c r="N543" s="68" t="str">
        <f t="shared" si="39"/>
        <v/>
      </c>
      <c r="O543" s="68" t="str">
        <f t="shared" si="40"/>
        <v/>
      </c>
    </row>
    <row r="544" spans="2:15" ht="18" customHeight="1" x14ac:dyDescent="0.25">
      <c r="B544" s="21">
        <v>539</v>
      </c>
      <c r="C544" s="39"/>
      <c r="D544" s="39"/>
      <c r="E544" s="30"/>
      <c r="F544" s="30"/>
      <c r="G544" s="30"/>
      <c r="H544" s="30"/>
      <c r="I544" s="73"/>
      <c r="J544" s="68"/>
      <c r="K544" s="30"/>
      <c r="L544" s="68" t="str">
        <f t="shared" si="37"/>
        <v/>
      </c>
      <c r="M544" s="30" t="str">
        <f t="shared" si="38"/>
        <v/>
      </c>
      <c r="N544" s="68" t="str">
        <f t="shared" si="39"/>
        <v/>
      </c>
      <c r="O544" s="68" t="str">
        <f t="shared" si="40"/>
        <v/>
      </c>
    </row>
    <row r="545" spans="2:15" ht="18" customHeight="1" x14ac:dyDescent="0.25">
      <c r="B545" s="21">
        <v>540</v>
      </c>
      <c r="C545" s="39"/>
      <c r="D545" s="39"/>
      <c r="E545" s="30"/>
      <c r="F545" s="30"/>
      <c r="G545" s="30"/>
      <c r="H545" s="30"/>
      <c r="I545" s="73"/>
      <c r="J545" s="68"/>
      <c r="K545" s="30"/>
      <c r="L545" s="68" t="str">
        <f t="shared" si="37"/>
        <v/>
      </c>
      <c r="M545" s="30" t="str">
        <f t="shared" si="38"/>
        <v/>
      </c>
      <c r="N545" s="68" t="str">
        <f t="shared" si="39"/>
        <v/>
      </c>
      <c r="O545" s="68" t="str">
        <f t="shared" si="40"/>
        <v/>
      </c>
    </row>
    <row r="546" spans="2:15" ht="18" customHeight="1" x14ac:dyDescent="0.25">
      <c r="B546" s="21">
        <v>541</v>
      </c>
      <c r="C546" s="39"/>
      <c r="D546" s="39"/>
      <c r="E546" s="30"/>
      <c r="F546" s="30"/>
      <c r="G546" s="30"/>
      <c r="H546" s="30"/>
      <c r="I546" s="73"/>
      <c r="J546" s="68"/>
      <c r="K546" s="30"/>
      <c r="L546" s="68" t="str">
        <f t="shared" si="37"/>
        <v/>
      </c>
      <c r="M546" s="30" t="str">
        <f t="shared" si="38"/>
        <v/>
      </c>
      <c r="N546" s="68" t="str">
        <f t="shared" si="39"/>
        <v/>
      </c>
      <c r="O546" s="68" t="str">
        <f t="shared" si="40"/>
        <v/>
      </c>
    </row>
    <row r="547" spans="2:15" ht="18" customHeight="1" x14ac:dyDescent="0.25">
      <c r="B547" s="21">
        <v>542</v>
      </c>
      <c r="C547" s="39"/>
      <c r="D547" s="39"/>
      <c r="E547" s="30"/>
      <c r="F547" s="30"/>
      <c r="G547" s="30"/>
      <c r="H547" s="30"/>
      <c r="I547" s="73"/>
      <c r="J547" s="68"/>
      <c r="K547" s="30"/>
      <c r="L547" s="68" t="str">
        <f t="shared" si="37"/>
        <v/>
      </c>
      <c r="M547" s="30" t="str">
        <f t="shared" si="38"/>
        <v/>
      </c>
      <c r="N547" s="68" t="str">
        <f t="shared" si="39"/>
        <v/>
      </c>
      <c r="O547" s="68" t="str">
        <f t="shared" si="40"/>
        <v/>
      </c>
    </row>
    <row r="548" spans="2:15" ht="18" customHeight="1" x14ac:dyDescent="0.25">
      <c r="B548" s="21">
        <v>543</v>
      </c>
      <c r="C548" s="39"/>
      <c r="D548" s="39"/>
      <c r="E548" s="30"/>
      <c r="F548" s="30"/>
      <c r="G548" s="30"/>
      <c r="H548" s="30"/>
      <c r="I548" s="73"/>
      <c r="J548" s="68"/>
      <c r="K548" s="30"/>
      <c r="L548" s="68" t="str">
        <f t="shared" si="37"/>
        <v/>
      </c>
      <c r="M548" s="30" t="str">
        <f t="shared" si="38"/>
        <v/>
      </c>
      <c r="N548" s="68" t="str">
        <f t="shared" si="39"/>
        <v/>
      </c>
      <c r="O548" s="68" t="str">
        <f t="shared" si="40"/>
        <v/>
      </c>
    </row>
    <row r="549" spans="2:15" ht="18" customHeight="1" x14ac:dyDescent="0.25">
      <c r="B549" s="21">
        <v>544</v>
      </c>
      <c r="C549" s="39"/>
      <c r="D549" s="39"/>
      <c r="E549" s="30"/>
      <c r="F549" s="30"/>
      <c r="G549" s="30"/>
      <c r="H549" s="30"/>
      <c r="I549" s="73"/>
      <c r="J549" s="68"/>
      <c r="K549" s="30"/>
      <c r="L549" s="68" t="str">
        <f t="shared" si="37"/>
        <v/>
      </c>
      <c r="M549" s="30" t="str">
        <f t="shared" si="38"/>
        <v/>
      </c>
      <c r="N549" s="68" t="str">
        <f t="shared" si="39"/>
        <v/>
      </c>
      <c r="O549" s="68" t="str">
        <f t="shared" si="40"/>
        <v/>
      </c>
    </row>
    <row r="550" spans="2:15" ht="18" customHeight="1" x14ac:dyDescent="0.25">
      <c r="B550" s="21">
        <v>545</v>
      </c>
      <c r="C550" s="39"/>
      <c r="D550" s="39"/>
      <c r="E550" s="30"/>
      <c r="F550" s="30"/>
      <c r="G550" s="30"/>
      <c r="H550" s="30"/>
      <c r="I550" s="73"/>
      <c r="J550" s="68"/>
      <c r="K550" s="30"/>
      <c r="L550" s="68" t="str">
        <f t="shared" si="37"/>
        <v/>
      </c>
      <c r="M550" s="30" t="str">
        <f t="shared" si="38"/>
        <v/>
      </c>
      <c r="N550" s="68" t="str">
        <f t="shared" si="39"/>
        <v/>
      </c>
      <c r="O550" s="68" t="str">
        <f t="shared" si="40"/>
        <v/>
      </c>
    </row>
    <row r="551" spans="2:15" ht="18" customHeight="1" x14ac:dyDescent="0.25">
      <c r="B551" s="21">
        <v>546</v>
      </c>
      <c r="C551" s="39"/>
      <c r="D551" s="39"/>
      <c r="E551" s="30"/>
      <c r="F551" s="30"/>
      <c r="G551" s="30"/>
      <c r="H551" s="30"/>
      <c r="I551" s="73"/>
      <c r="J551" s="68"/>
      <c r="K551" s="30"/>
      <c r="L551" s="68" t="str">
        <f t="shared" si="37"/>
        <v/>
      </c>
      <c r="M551" s="30" t="str">
        <f t="shared" si="38"/>
        <v/>
      </c>
      <c r="N551" s="68" t="str">
        <f t="shared" si="39"/>
        <v/>
      </c>
      <c r="O551" s="68" t="str">
        <f t="shared" si="40"/>
        <v/>
      </c>
    </row>
    <row r="552" spans="2:15" ht="18" customHeight="1" x14ac:dyDescent="0.25">
      <c r="B552" s="21">
        <v>547</v>
      </c>
      <c r="C552" s="39"/>
      <c r="D552" s="39"/>
      <c r="E552" s="30"/>
      <c r="F552" s="30"/>
      <c r="G552" s="30"/>
      <c r="H552" s="30"/>
      <c r="I552" s="73"/>
      <c r="J552" s="68"/>
      <c r="K552" s="30"/>
      <c r="L552" s="68" t="str">
        <f t="shared" si="37"/>
        <v/>
      </c>
      <c r="M552" s="30" t="str">
        <f t="shared" si="38"/>
        <v/>
      </c>
      <c r="N552" s="68" t="str">
        <f t="shared" si="39"/>
        <v/>
      </c>
      <c r="O552" s="68" t="str">
        <f t="shared" si="40"/>
        <v/>
      </c>
    </row>
    <row r="553" spans="2:15" ht="18" customHeight="1" x14ac:dyDescent="0.25">
      <c r="B553" s="21">
        <v>548</v>
      </c>
      <c r="C553" s="39"/>
      <c r="D553" s="39"/>
      <c r="E553" s="30"/>
      <c r="F553" s="30"/>
      <c r="G553" s="30"/>
      <c r="H553" s="30"/>
      <c r="I553" s="73"/>
      <c r="J553" s="68"/>
      <c r="K553" s="30"/>
      <c r="L553" s="68" t="str">
        <f t="shared" si="37"/>
        <v/>
      </c>
      <c r="M553" s="30" t="str">
        <f t="shared" si="38"/>
        <v/>
      </c>
      <c r="N553" s="68" t="str">
        <f t="shared" si="39"/>
        <v/>
      </c>
      <c r="O553" s="68" t="str">
        <f t="shared" si="40"/>
        <v/>
      </c>
    </row>
    <row r="554" spans="2:15" ht="18" customHeight="1" x14ac:dyDescent="0.25">
      <c r="B554" s="21">
        <v>549</v>
      </c>
      <c r="C554" s="39"/>
      <c r="D554" s="39"/>
      <c r="E554" s="30"/>
      <c r="F554" s="30"/>
      <c r="G554" s="30"/>
      <c r="H554" s="30"/>
      <c r="I554" s="73"/>
      <c r="J554" s="68"/>
      <c r="K554" s="30"/>
      <c r="L554" s="68" t="str">
        <f t="shared" si="37"/>
        <v/>
      </c>
      <c r="M554" s="30" t="str">
        <f t="shared" si="38"/>
        <v/>
      </c>
      <c r="N554" s="68" t="str">
        <f t="shared" si="39"/>
        <v/>
      </c>
      <c r="O554" s="68" t="str">
        <f t="shared" si="40"/>
        <v/>
      </c>
    </row>
    <row r="555" spans="2:15" ht="18" customHeight="1" x14ac:dyDescent="0.25">
      <c r="B555" s="21">
        <v>550</v>
      </c>
      <c r="C555" s="39"/>
      <c r="D555" s="39"/>
      <c r="E555" s="30"/>
      <c r="F555" s="30"/>
      <c r="G555" s="30"/>
      <c r="H555" s="30"/>
      <c r="I555" s="73"/>
      <c r="J555" s="68"/>
      <c r="K555" s="30"/>
      <c r="L555" s="68" t="str">
        <f t="shared" si="37"/>
        <v/>
      </c>
      <c r="M555" s="30" t="str">
        <f t="shared" si="38"/>
        <v/>
      </c>
      <c r="N555" s="68" t="str">
        <f t="shared" si="39"/>
        <v/>
      </c>
      <c r="O555" s="68" t="str">
        <f t="shared" si="40"/>
        <v/>
      </c>
    </row>
    <row r="556" spans="2:15" ht="18" customHeight="1" x14ac:dyDescent="0.25">
      <c r="B556" s="21">
        <v>551</v>
      </c>
      <c r="C556" s="39"/>
      <c r="D556" s="39"/>
      <c r="E556" s="30"/>
      <c r="F556" s="30"/>
      <c r="G556" s="30"/>
      <c r="H556" s="30"/>
      <c r="I556" s="73"/>
      <c r="J556" s="68"/>
      <c r="K556" s="30"/>
      <c r="L556" s="68" t="str">
        <f t="shared" si="37"/>
        <v/>
      </c>
      <c r="M556" s="30" t="str">
        <f t="shared" si="38"/>
        <v/>
      </c>
      <c r="N556" s="68" t="str">
        <f t="shared" si="39"/>
        <v/>
      </c>
      <c r="O556" s="68" t="str">
        <f t="shared" si="40"/>
        <v/>
      </c>
    </row>
    <row r="557" spans="2:15" ht="18" customHeight="1" x14ac:dyDescent="0.25">
      <c r="B557" s="21">
        <v>552</v>
      </c>
      <c r="C557" s="39"/>
      <c r="D557" s="39"/>
      <c r="E557" s="30"/>
      <c r="F557" s="30"/>
      <c r="G557" s="30"/>
      <c r="H557" s="30"/>
      <c r="I557" s="73"/>
      <c r="J557" s="68"/>
      <c r="K557" s="30"/>
      <c r="L557" s="68" t="str">
        <f t="shared" si="37"/>
        <v/>
      </c>
      <c r="M557" s="30" t="str">
        <f t="shared" si="38"/>
        <v/>
      </c>
      <c r="N557" s="68" t="str">
        <f t="shared" si="39"/>
        <v/>
      </c>
      <c r="O557" s="68" t="str">
        <f t="shared" si="40"/>
        <v/>
      </c>
    </row>
    <row r="558" spans="2:15" ht="18" customHeight="1" x14ac:dyDescent="0.25">
      <c r="B558" s="21">
        <v>553</v>
      </c>
      <c r="C558" s="39"/>
      <c r="D558" s="39"/>
      <c r="E558" s="30"/>
      <c r="F558" s="30"/>
      <c r="G558" s="30"/>
      <c r="H558" s="30"/>
      <c r="I558" s="73"/>
      <c r="J558" s="68"/>
      <c r="K558" s="30"/>
      <c r="L558" s="68" t="str">
        <f t="shared" si="37"/>
        <v/>
      </c>
      <c r="M558" s="30" t="str">
        <f t="shared" si="38"/>
        <v/>
      </c>
      <c r="N558" s="68" t="str">
        <f t="shared" si="39"/>
        <v/>
      </c>
      <c r="O558" s="68" t="str">
        <f t="shared" si="40"/>
        <v/>
      </c>
    </row>
    <row r="559" spans="2:15" ht="18" customHeight="1" x14ac:dyDescent="0.25">
      <c r="B559" s="21">
        <v>554</v>
      </c>
      <c r="C559" s="39"/>
      <c r="D559" s="39"/>
      <c r="E559" s="30"/>
      <c r="F559" s="30"/>
      <c r="G559" s="30"/>
      <c r="H559" s="30"/>
      <c r="I559" s="73"/>
      <c r="J559" s="68"/>
      <c r="K559" s="30"/>
      <c r="L559" s="68" t="str">
        <f t="shared" si="37"/>
        <v/>
      </c>
      <c r="M559" s="30" t="str">
        <f t="shared" si="38"/>
        <v/>
      </c>
      <c r="N559" s="68" t="str">
        <f t="shared" si="39"/>
        <v/>
      </c>
      <c r="O559" s="68" t="str">
        <f t="shared" si="40"/>
        <v/>
      </c>
    </row>
    <row r="560" spans="2:15" ht="18" customHeight="1" x14ac:dyDescent="0.25">
      <c r="B560" s="21">
        <v>555</v>
      </c>
      <c r="C560" s="39"/>
      <c r="D560" s="39"/>
      <c r="E560" s="30"/>
      <c r="F560" s="30"/>
      <c r="G560" s="30"/>
      <c r="H560" s="30"/>
      <c r="I560" s="73"/>
      <c r="J560" s="68"/>
      <c r="K560" s="30"/>
      <c r="L560" s="68" t="str">
        <f t="shared" si="37"/>
        <v/>
      </c>
      <c r="M560" s="30" t="str">
        <f t="shared" si="38"/>
        <v/>
      </c>
      <c r="N560" s="68" t="str">
        <f t="shared" si="39"/>
        <v/>
      </c>
      <c r="O560" s="68" t="str">
        <f t="shared" si="40"/>
        <v/>
      </c>
    </row>
    <row r="561" spans="2:15" ht="18" customHeight="1" x14ac:dyDescent="0.25">
      <c r="B561" s="21">
        <v>556</v>
      </c>
      <c r="C561" s="39"/>
      <c r="D561" s="39"/>
      <c r="E561" s="30"/>
      <c r="F561" s="30"/>
      <c r="G561" s="30"/>
      <c r="H561" s="30"/>
      <c r="I561" s="73"/>
      <c r="J561" s="68"/>
      <c r="K561" s="30"/>
      <c r="L561" s="68" t="str">
        <f t="shared" si="37"/>
        <v/>
      </c>
      <c r="M561" s="30" t="str">
        <f t="shared" si="38"/>
        <v/>
      </c>
      <c r="N561" s="68" t="str">
        <f t="shared" si="39"/>
        <v/>
      </c>
      <c r="O561" s="68" t="str">
        <f t="shared" si="40"/>
        <v/>
      </c>
    </row>
    <row r="562" spans="2:15" ht="18" customHeight="1" x14ac:dyDescent="0.25">
      <c r="B562" s="21">
        <v>557</v>
      </c>
      <c r="C562" s="39"/>
      <c r="D562" s="39"/>
      <c r="E562" s="30"/>
      <c r="F562" s="30"/>
      <c r="G562" s="30"/>
      <c r="H562" s="30"/>
      <c r="I562" s="73"/>
      <c r="J562" s="68"/>
      <c r="K562" s="30"/>
      <c r="L562" s="68" t="str">
        <f t="shared" si="37"/>
        <v/>
      </c>
      <c r="M562" s="30" t="str">
        <f t="shared" si="38"/>
        <v/>
      </c>
      <c r="N562" s="68" t="str">
        <f t="shared" si="39"/>
        <v/>
      </c>
      <c r="O562" s="68" t="str">
        <f t="shared" si="40"/>
        <v/>
      </c>
    </row>
    <row r="563" spans="2:15" ht="18" customHeight="1" x14ac:dyDescent="0.25">
      <c r="B563" s="21">
        <v>558</v>
      </c>
      <c r="C563" s="39"/>
      <c r="D563" s="39"/>
      <c r="E563" s="30"/>
      <c r="F563" s="30"/>
      <c r="G563" s="30"/>
      <c r="H563" s="30"/>
      <c r="I563" s="73"/>
      <c r="J563" s="68"/>
      <c r="K563" s="30"/>
      <c r="L563" s="68" t="str">
        <f t="shared" si="37"/>
        <v/>
      </c>
      <c r="M563" s="30" t="str">
        <f t="shared" si="38"/>
        <v/>
      </c>
      <c r="N563" s="68" t="str">
        <f t="shared" si="39"/>
        <v/>
      </c>
      <c r="O563" s="68" t="str">
        <f t="shared" si="40"/>
        <v/>
      </c>
    </row>
    <row r="564" spans="2:15" ht="18" customHeight="1" x14ac:dyDescent="0.25">
      <c r="B564" s="21">
        <v>559</v>
      </c>
      <c r="C564" s="39"/>
      <c r="D564" s="39"/>
      <c r="E564" s="30"/>
      <c r="F564" s="30"/>
      <c r="G564" s="30"/>
      <c r="H564" s="30"/>
      <c r="I564" s="73"/>
      <c r="J564" s="68"/>
      <c r="K564" s="30"/>
      <c r="L564" s="68" t="str">
        <f t="shared" si="37"/>
        <v/>
      </c>
      <c r="M564" s="30" t="str">
        <f t="shared" si="38"/>
        <v/>
      </c>
      <c r="N564" s="68" t="str">
        <f t="shared" si="39"/>
        <v/>
      </c>
      <c r="O564" s="68" t="str">
        <f t="shared" si="40"/>
        <v/>
      </c>
    </row>
    <row r="565" spans="2:15" ht="18" customHeight="1" x14ac:dyDescent="0.25">
      <c r="B565" s="21">
        <v>560</v>
      </c>
      <c r="C565" s="39"/>
      <c r="D565" s="39"/>
      <c r="E565" s="30"/>
      <c r="F565" s="30"/>
      <c r="G565" s="30"/>
      <c r="H565" s="30"/>
      <c r="I565" s="73"/>
      <c r="J565" s="68"/>
      <c r="K565" s="30"/>
      <c r="L565" s="68" t="str">
        <f t="shared" si="37"/>
        <v/>
      </c>
      <c r="M565" s="30" t="str">
        <f t="shared" si="38"/>
        <v/>
      </c>
      <c r="N565" s="68" t="str">
        <f t="shared" si="39"/>
        <v/>
      </c>
      <c r="O565" s="68" t="str">
        <f t="shared" si="40"/>
        <v/>
      </c>
    </row>
    <row r="566" spans="2:15" ht="18" customHeight="1" x14ac:dyDescent="0.25">
      <c r="B566" s="21">
        <v>561</v>
      </c>
      <c r="C566" s="39"/>
      <c r="D566" s="39"/>
      <c r="E566" s="30"/>
      <c r="F566" s="30"/>
      <c r="G566" s="30"/>
      <c r="H566" s="30"/>
      <c r="I566" s="73"/>
      <c r="J566" s="68"/>
      <c r="K566" s="30"/>
      <c r="L566" s="68" t="str">
        <f t="shared" si="37"/>
        <v/>
      </c>
      <c r="M566" s="30" t="str">
        <f t="shared" si="38"/>
        <v/>
      </c>
      <c r="N566" s="68" t="str">
        <f t="shared" si="39"/>
        <v/>
      </c>
      <c r="O566" s="68" t="str">
        <f t="shared" si="40"/>
        <v/>
      </c>
    </row>
    <row r="567" spans="2:15" ht="18" customHeight="1" x14ac:dyDescent="0.25">
      <c r="B567" s="21">
        <v>562</v>
      </c>
      <c r="C567" s="39"/>
      <c r="D567" s="39"/>
      <c r="E567" s="30"/>
      <c r="F567" s="30"/>
      <c r="G567" s="30"/>
      <c r="H567" s="30"/>
      <c r="I567" s="73"/>
      <c r="J567" s="68"/>
      <c r="K567" s="30"/>
      <c r="L567" s="68" t="str">
        <f t="shared" si="37"/>
        <v/>
      </c>
      <c r="M567" s="30" t="str">
        <f t="shared" si="38"/>
        <v/>
      </c>
      <c r="N567" s="68" t="str">
        <f t="shared" si="39"/>
        <v/>
      </c>
      <c r="O567" s="68" t="str">
        <f t="shared" si="40"/>
        <v/>
      </c>
    </row>
    <row r="568" spans="2:15" ht="18" customHeight="1" x14ac:dyDescent="0.25">
      <c r="B568" s="21">
        <v>563</v>
      </c>
      <c r="C568" s="39"/>
      <c r="D568" s="39"/>
      <c r="E568" s="30"/>
      <c r="F568" s="30"/>
      <c r="G568" s="30"/>
      <c r="H568" s="30"/>
      <c r="I568" s="73"/>
      <c r="J568" s="68"/>
      <c r="K568" s="30"/>
      <c r="L568" s="68" t="str">
        <f t="shared" si="37"/>
        <v/>
      </c>
      <c r="M568" s="30" t="str">
        <f t="shared" si="38"/>
        <v/>
      </c>
      <c r="N568" s="68" t="str">
        <f t="shared" si="39"/>
        <v/>
      </c>
      <c r="O568" s="68" t="str">
        <f t="shared" si="40"/>
        <v/>
      </c>
    </row>
    <row r="569" spans="2:15" ht="18" customHeight="1" x14ac:dyDescent="0.25">
      <c r="B569" s="21">
        <v>564</v>
      </c>
      <c r="C569" s="39"/>
      <c r="D569" s="39"/>
      <c r="E569" s="30"/>
      <c r="F569" s="30"/>
      <c r="G569" s="30"/>
      <c r="H569" s="30"/>
      <c r="I569" s="73"/>
      <c r="J569" s="68"/>
      <c r="K569" s="30"/>
      <c r="L569" s="68" t="str">
        <f t="shared" si="37"/>
        <v/>
      </c>
      <c r="M569" s="30" t="str">
        <f t="shared" si="38"/>
        <v/>
      </c>
      <c r="N569" s="68" t="str">
        <f t="shared" si="39"/>
        <v/>
      </c>
      <c r="O569" s="68" t="str">
        <f t="shared" si="40"/>
        <v/>
      </c>
    </row>
    <row r="570" spans="2:15" ht="18" customHeight="1" x14ac:dyDescent="0.25">
      <c r="B570" s="21">
        <v>565</v>
      </c>
      <c r="C570" s="39"/>
      <c r="D570" s="39"/>
      <c r="E570" s="30"/>
      <c r="F570" s="30"/>
      <c r="G570" s="30"/>
      <c r="H570" s="30"/>
      <c r="I570" s="73"/>
      <c r="J570" s="68"/>
      <c r="K570" s="30"/>
      <c r="L570" s="68" t="str">
        <f t="shared" si="37"/>
        <v/>
      </c>
      <c r="M570" s="30" t="str">
        <f t="shared" si="38"/>
        <v/>
      </c>
      <c r="N570" s="68" t="str">
        <f t="shared" si="39"/>
        <v/>
      </c>
      <c r="O570" s="68" t="str">
        <f t="shared" si="40"/>
        <v/>
      </c>
    </row>
    <row r="571" spans="2:15" ht="18" customHeight="1" x14ac:dyDescent="0.25">
      <c r="B571" s="21">
        <v>566</v>
      </c>
      <c r="C571" s="39"/>
      <c r="D571" s="39"/>
      <c r="E571" s="30"/>
      <c r="F571" s="30"/>
      <c r="G571" s="30"/>
      <c r="H571" s="30"/>
      <c r="I571" s="73"/>
      <c r="J571" s="68"/>
      <c r="K571" s="30"/>
      <c r="L571" s="68" t="str">
        <f t="shared" si="37"/>
        <v/>
      </c>
      <c r="M571" s="30" t="str">
        <f t="shared" si="38"/>
        <v/>
      </c>
      <c r="N571" s="68" t="str">
        <f t="shared" si="39"/>
        <v/>
      </c>
      <c r="O571" s="68" t="str">
        <f t="shared" si="40"/>
        <v/>
      </c>
    </row>
    <row r="572" spans="2:15" ht="18" customHeight="1" x14ac:dyDescent="0.25">
      <c r="B572" s="21">
        <v>567</v>
      </c>
      <c r="C572" s="39"/>
      <c r="D572" s="39"/>
      <c r="E572" s="30"/>
      <c r="F572" s="30"/>
      <c r="G572" s="30"/>
      <c r="H572" s="30"/>
      <c r="I572" s="73"/>
      <c r="J572" s="68"/>
      <c r="K572" s="30"/>
      <c r="L572" s="68" t="str">
        <f t="shared" si="37"/>
        <v/>
      </c>
      <c r="M572" s="30" t="str">
        <f t="shared" si="38"/>
        <v/>
      </c>
      <c r="N572" s="68" t="str">
        <f t="shared" si="39"/>
        <v/>
      </c>
      <c r="O572" s="68" t="str">
        <f t="shared" si="40"/>
        <v/>
      </c>
    </row>
    <row r="573" spans="2:15" ht="18" customHeight="1" x14ac:dyDescent="0.25">
      <c r="B573" s="21">
        <v>568</v>
      </c>
      <c r="C573" s="39"/>
      <c r="D573" s="39"/>
      <c r="E573" s="30"/>
      <c r="F573" s="30"/>
      <c r="G573" s="30"/>
      <c r="H573" s="30"/>
      <c r="I573" s="73"/>
      <c r="J573" s="68"/>
      <c r="K573" s="30"/>
      <c r="L573" s="68" t="str">
        <f t="shared" si="37"/>
        <v/>
      </c>
      <c r="M573" s="30" t="str">
        <f t="shared" si="38"/>
        <v/>
      </c>
      <c r="N573" s="68" t="str">
        <f t="shared" si="39"/>
        <v/>
      </c>
      <c r="O573" s="68" t="str">
        <f t="shared" si="40"/>
        <v/>
      </c>
    </row>
    <row r="574" spans="2:15" ht="18" customHeight="1" x14ac:dyDescent="0.25">
      <c r="B574" s="21">
        <v>569</v>
      </c>
      <c r="C574" s="39"/>
      <c r="D574" s="39"/>
      <c r="E574" s="30"/>
      <c r="F574" s="30"/>
      <c r="G574" s="30"/>
      <c r="H574" s="30"/>
      <c r="I574" s="73"/>
      <c r="J574" s="68"/>
      <c r="K574" s="30"/>
      <c r="L574" s="68" t="str">
        <f t="shared" si="37"/>
        <v/>
      </c>
      <c r="M574" s="30" t="str">
        <f t="shared" si="38"/>
        <v/>
      </c>
      <c r="N574" s="68" t="str">
        <f t="shared" si="39"/>
        <v/>
      </c>
      <c r="O574" s="68" t="str">
        <f t="shared" si="40"/>
        <v/>
      </c>
    </row>
    <row r="575" spans="2:15" ht="18" customHeight="1" x14ac:dyDescent="0.25">
      <c r="B575" s="21">
        <v>570</v>
      </c>
      <c r="C575" s="39"/>
      <c r="D575" s="39"/>
      <c r="E575" s="30"/>
      <c r="F575" s="30"/>
      <c r="G575" s="30"/>
      <c r="H575" s="30"/>
      <c r="I575" s="73"/>
      <c r="J575" s="68"/>
      <c r="K575" s="30"/>
      <c r="L575" s="68" t="str">
        <f t="shared" si="37"/>
        <v/>
      </c>
      <c r="M575" s="30" t="str">
        <f t="shared" si="38"/>
        <v/>
      </c>
      <c r="N575" s="68" t="str">
        <f t="shared" si="39"/>
        <v/>
      </c>
      <c r="O575" s="68" t="str">
        <f t="shared" si="40"/>
        <v/>
      </c>
    </row>
    <row r="576" spans="2:15" ht="18" customHeight="1" x14ac:dyDescent="0.25">
      <c r="B576" s="21">
        <v>571</v>
      </c>
      <c r="C576" s="39"/>
      <c r="D576" s="39"/>
      <c r="E576" s="30"/>
      <c r="F576" s="30"/>
      <c r="G576" s="30"/>
      <c r="H576" s="30"/>
      <c r="I576" s="73"/>
      <c r="J576" s="68"/>
      <c r="K576" s="30"/>
      <c r="L576" s="68" t="str">
        <f t="shared" si="37"/>
        <v/>
      </c>
      <c r="M576" s="30" t="str">
        <f t="shared" si="38"/>
        <v/>
      </c>
      <c r="N576" s="68" t="str">
        <f t="shared" si="39"/>
        <v/>
      </c>
      <c r="O576" s="68" t="str">
        <f t="shared" si="40"/>
        <v/>
      </c>
    </row>
    <row r="577" spans="2:15" ht="18" customHeight="1" x14ac:dyDescent="0.25">
      <c r="B577" s="21">
        <v>572</v>
      </c>
      <c r="C577" s="39"/>
      <c r="D577" s="39"/>
      <c r="E577" s="30"/>
      <c r="F577" s="30"/>
      <c r="G577" s="30"/>
      <c r="H577" s="30"/>
      <c r="I577" s="73"/>
      <c r="J577" s="68"/>
      <c r="K577" s="30"/>
      <c r="L577" s="68" t="str">
        <f t="shared" si="37"/>
        <v/>
      </c>
      <c r="M577" s="30" t="str">
        <f t="shared" si="38"/>
        <v/>
      </c>
      <c r="N577" s="68" t="str">
        <f t="shared" si="39"/>
        <v/>
      </c>
      <c r="O577" s="68" t="str">
        <f t="shared" si="40"/>
        <v/>
      </c>
    </row>
    <row r="578" spans="2:15" ht="18" customHeight="1" x14ac:dyDescent="0.25">
      <c r="B578" s="21">
        <v>573</v>
      </c>
      <c r="C578" s="39"/>
      <c r="D578" s="39"/>
      <c r="E578" s="30"/>
      <c r="F578" s="30"/>
      <c r="G578" s="30"/>
      <c r="H578" s="30"/>
      <c r="I578" s="73"/>
      <c r="J578" s="68"/>
      <c r="K578" s="30"/>
      <c r="L578" s="68" t="str">
        <f t="shared" si="37"/>
        <v/>
      </c>
      <c r="M578" s="30" t="str">
        <f t="shared" si="38"/>
        <v/>
      </c>
      <c r="N578" s="68" t="str">
        <f t="shared" si="39"/>
        <v/>
      </c>
      <c r="O578" s="68" t="str">
        <f t="shared" si="40"/>
        <v/>
      </c>
    </row>
    <row r="579" spans="2:15" ht="18" customHeight="1" x14ac:dyDescent="0.25">
      <c r="B579" s="21">
        <v>574</v>
      </c>
      <c r="C579" s="39"/>
      <c r="D579" s="39"/>
      <c r="E579" s="30"/>
      <c r="F579" s="30"/>
      <c r="G579" s="30"/>
      <c r="H579" s="30"/>
      <c r="I579" s="73"/>
      <c r="J579" s="68"/>
      <c r="K579" s="30"/>
      <c r="L579" s="68" t="str">
        <f t="shared" si="37"/>
        <v/>
      </c>
      <c r="M579" s="30" t="str">
        <f t="shared" si="38"/>
        <v/>
      </c>
      <c r="N579" s="68" t="str">
        <f t="shared" si="39"/>
        <v/>
      </c>
      <c r="O579" s="68" t="str">
        <f t="shared" si="40"/>
        <v/>
      </c>
    </row>
    <row r="580" spans="2:15" ht="18" customHeight="1" x14ac:dyDescent="0.25">
      <c r="B580" s="21">
        <v>575</v>
      </c>
      <c r="C580" s="39"/>
      <c r="D580" s="39"/>
      <c r="E580" s="30"/>
      <c r="F580" s="30"/>
      <c r="G580" s="30"/>
      <c r="H580" s="30"/>
      <c r="I580" s="73"/>
      <c r="J580" s="68"/>
      <c r="K580" s="30"/>
      <c r="L580" s="68" t="str">
        <f t="shared" si="37"/>
        <v/>
      </c>
      <c r="M580" s="30" t="str">
        <f t="shared" si="38"/>
        <v/>
      </c>
      <c r="N580" s="68" t="str">
        <f t="shared" si="39"/>
        <v/>
      </c>
      <c r="O580" s="68" t="str">
        <f t="shared" si="40"/>
        <v/>
      </c>
    </row>
    <row r="581" spans="2:15" ht="18" customHeight="1" x14ac:dyDescent="0.25">
      <c r="B581" s="21">
        <v>576</v>
      </c>
      <c r="C581" s="39"/>
      <c r="D581" s="39"/>
      <c r="E581" s="30"/>
      <c r="F581" s="30"/>
      <c r="G581" s="30"/>
      <c r="H581" s="30"/>
      <c r="I581" s="73"/>
      <c r="J581" s="68"/>
      <c r="K581" s="30"/>
      <c r="L581" s="68" t="str">
        <f t="shared" si="37"/>
        <v/>
      </c>
      <c r="M581" s="30" t="str">
        <f t="shared" si="38"/>
        <v/>
      </c>
      <c r="N581" s="68" t="str">
        <f t="shared" si="39"/>
        <v/>
      </c>
      <c r="O581" s="68" t="str">
        <f t="shared" si="40"/>
        <v/>
      </c>
    </row>
    <row r="582" spans="2:15" ht="18" customHeight="1" x14ac:dyDescent="0.25">
      <c r="B582" s="21">
        <v>577</v>
      </c>
      <c r="C582" s="39"/>
      <c r="D582" s="39"/>
      <c r="E582" s="30"/>
      <c r="F582" s="30"/>
      <c r="G582" s="30"/>
      <c r="H582" s="30"/>
      <c r="I582" s="73"/>
      <c r="J582" s="68"/>
      <c r="K582" s="30"/>
      <c r="L582" s="68" t="str">
        <f t="shared" si="37"/>
        <v/>
      </c>
      <c r="M582" s="30" t="str">
        <f t="shared" si="38"/>
        <v/>
      </c>
      <c r="N582" s="68" t="str">
        <f t="shared" si="39"/>
        <v/>
      </c>
      <c r="O582" s="68" t="str">
        <f t="shared" si="40"/>
        <v/>
      </c>
    </row>
    <row r="583" spans="2:15" ht="18" customHeight="1" x14ac:dyDescent="0.25">
      <c r="B583" s="21">
        <v>578</v>
      </c>
      <c r="C583" s="39"/>
      <c r="D583" s="39"/>
      <c r="E583" s="30"/>
      <c r="F583" s="30"/>
      <c r="G583" s="30"/>
      <c r="H583" s="30"/>
      <c r="I583" s="73"/>
      <c r="J583" s="68"/>
      <c r="K583" s="30"/>
      <c r="L583" s="68" t="str">
        <f t="shared" si="37"/>
        <v/>
      </c>
      <c r="M583" s="30" t="str">
        <f t="shared" si="38"/>
        <v/>
      </c>
      <c r="N583" s="68" t="str">
        <f t="shared" si="39"/>
        <v/>
      </c>
      <c r="O583" s="68" t="str">
        <f t="shared" si="40"/>
        <v/>
      </c>
    </row>
    <row r="584" spans="2:15" ht="18" customHeight="1" x14ac:dyDescent="0.25">
      <c r="B584" s="21">
        <v>579</v>
      </c>
      <c r="C584" s="39"/>
      <c r="D584" s="39"/>
      <c r="E584" s="30"/>
      <c r="F584" s="30"/>
      <c r="G584" s="30"/>
      <c r="H584" s="30"/>
      <c r="I584" s="73"/>
      <c r="J584" s="68"/>
      <c r="K584" s="30"/>
      <c r="L584" s="68" t="str">
        <f t="shared" si="37"/>
        <v/>
      </c>
      <c r="M584" s="30" t="str">
        <f t="shared" si="38"/>
        <v/>
      </c>
      <c r="N584" s="68" t="str">
        <f t="shared" si="39"/>
        <v/>
      </c>
      <c r="O584" s="68" t="str">
        <f t="shared" si="40"/>
        <v/>
      </c>
    </row>
    <row r="585" spans="2:15" ht="18" customHeight="1" x14ac:dyDescent="0.25">
      <c r="B585" s="21">
        <v>580</v>
      </c>
      <c r="C585" s="39"/>
      <c r="D585" s="39"/>
      <c r="E585" s="30"/>
      <c r="F585" s="30"/>
      <c r="G585" s="30"/>
      <c r="H585" s="30"/>
      <c r="I585" s="73"/>
      <c r="J585" s="68"/>
      <c r="K585" s="30"/>
      <c r="L585" s="68" t="str">
        <f t="shared" si="37"/>
        <v/>
      </c>
      <c r="M585" s="30" t="str">
        <f t="shared" si="38"/>
        <v/>
      </c>
      <c r="N585" s="68" t="str">
        <f t="shared" si="39"/>
        <v/>
      </c>
      <c r="O585" s="68" t="str">
        <f t="shared" si="40"/>
        <v/>
      </c>
    </row>
    <row r="586" spans="2:15" ht="18" customHeight="1" x14ac:dyDescent="0.25">
      <c r="B586" s="21">
        <v>581</v>
      </c>
      <c r="C586" s="39"/>
      <c r="D586" s="39"/>
      <c r="E586" s="30"/>
      <c r="F586" s="30"/>
      <c r="G586" s="30"/>
      <c r="H586" s="30"/>
      <c r="I586" s="73"/>
      <c r="J586" s="68"/>
      <c r="K586" s="30"/>
      <c r="L586" s="68" t="str">
        <f t="shared" si="37"/>
        <v/>
      </c>
      <c r="M586" s="30" t="str">
        <f t="shared" si="38"/>
        <v/>
      </c>
      <c r="N586" s="68" t="str">
        <f t="shared" si="39"/>
        <v/>
      </c>
      <c r="O586" s="68" t="str">
        <f t="shared" si="40"/>
        <v/>
      </c>
    </row>
    <row r="587" spans="2:15" ht="18" customHeight="1" x14ac:dyDescent="0.25">
      <c r="B587" s="21">
        <v>582</v>
      </c>
      <c r="C587" s="39"/>
      <c r="D587" s="39"/>
      <c r="E587" s="30"/>
      <c r="F587" s="30"/>
      <c r="G587" s="30"/>
      <c r="H587" s="30"/>
      <c r="I587" s="73"/>
      <c r="J587" s="68"/>
      <c r="K587" s="30"/>
      <c r="L587" s="68" t="str">
        <f t="shared" si="37"/>
        <v/>
      </c>
      <c r="M587" s="30" t="str">
        <f t="shared" si="38"/>
        <v/>
      </c>
      <c r="N587" s="68" t="str">
        <f t="shared" si="39"/>
        <v/>
      </c>
      <c r="O587" s="68" t="str">
        <f t="shared" si="40"/>
        <v/>
      </c>
    </row>
    <row r="588" spans="2:15" ht="18" customHeight="1" x14ac:dyDescent="0.25">
      <c r="B588" s="21">
        <v>583</v>
      </c>
      <c r="C588" s="39"/>
      <c r="D588" s="39"/>
      <c r="E588" s="30"/>
      <c r="F588" s="30"/>
      <c r="G588" s="30"/>
      <c r="H588" s="30"/>
      <c r="I588" s="73"/>
      <c r="J588" s="68"/>
      <c r="K588" s="30"/>
      <c r="L588" s="68" t="str">
        <f t="shared" si="37"/>
        <v/>
      </c>
      <c r="M588" s="30" t="str">
        <f t="shared" si="38"/>
        <v/>
      </c>
      <c r="N588" s="68" t="str">
        <f t="shared" si="39"/>
        <v/>
      </c>
      <c r="O588" s="68" t="str">
        <f t="shared" si="40"/>
        <v/>
      </c>
    </row>
    <row r="589" spans="2:15" ht="18" customHeight="1" x14ac:dyDescent="0.25">
      <c r="B589" s="21">
        <v>584</v>
      </c>
      <c r="C589" s="39"/>
      <c r="D589" s="39"/>
      <c r="E589" s="30"/>
      <c r="F589" s="30"/>
      <c r="G589" s="30"/>
      <c r="H589" s="30"/>
      <c r="I589" s="73"/>
      <c r="J589" s="68"/>
      <c r="K589" s="30"/>
      <c r="L589" s="68" t="str">
        <f t="shared" ref="L589:L652" si="41">IF(C589="","",IF(D589="","Não Finalizada","Finalizada"))</f>
        <v/>
      </c>
      <c r="M589" s="30" t="str">
        <f t="shared" ref="M589:M652" si="42">IF(E589="","","#"&amp;B589&amp;" ("&amp;TEXT(C589,"dd/mmm")&amp;") - "&amp;E589&amp;"/"&amp;F589)</f>
        <v/>
      </c>
      <c r="N589" s="68" t="str">
        <f t="shared" ref="N589:N652" si="43">IF(D589="","",D589-C589)</f>
        <v/>
      </c>
      <c r="O589" s="68" t="str">
        <f t="shared" ref="O589:O652" si="44">IF(J589="","",J589-I589)</f>
        <v/>
      </c>
    </row>
    <row r="590" spans="2:15" ht="18" customHeight="1" x14ac:dyDescent="0.25">
      <c r="B590" s="21">
        <v>585</v>
      </c>
      <c r="C590" s="39"/>
      <c r="D590" s="39"/>
      <c r="E590" s="30"/>
      <c r="F590" s="30"/>
      <c r="G590" s="30"/>
      <c r="H590" s="30"/>
      <c r="I590" s="73"/>
      <c r="J590" s="68"/>
      <c r="K590" s="30"/>
      <c r="L590" s="68" t="str">
        <f t="shared" si="41"/>
        <v/>
      </c>
      <c r="M590" s="30" t="str">
        <f t="shared" si="42"/>
        <v/>
      </c>
      <c r="N590" s="68" t="str">
        <f t="shared" si="43"/>
        <v/>
      </c>
      <c r="O590" s="68" t="str">
        <f t="shared" si="44"/>
        <v/>
      </c>
    </row>
    <row r="591" spans="2:15" ht="18" customHeight="1" x14ac:dyDescent="0.25">
      <c r="B591" s="21">
        <v>586</v>
      </c>
      <c r="C591" s="39"/>
      <c r="D591" s="39"/>
      <c r="E591" s="30"/>
      <c r="F591" s="30"/>
      <c r="G591" s="30"/>
      <c r="H591" s="30"/>
      <c r="I591" s="73"/>
      <c r="J591" s="68"/>
      <c r="K591" s="30"/>
      <c r="L591" s="68" t="str">
        <f t="shared" si="41"/>
        <v/>
      </c>
      <c r="M591" s="30" t="str">
        <f t="shared" si="42"/>
        <v/>
      </c>
      <c r="N591" s="68" t="str">
        <f t="shared" si="43"/>
        <v/>
      </c>
      <c r="O591" s="68" t="str">
        <f t="shared" si="44"/>
        <v/>
      </c>
    </row>
    <row r="592" spans="2:15" ht="18" customHeight="1" x14ac:dyDescent="0.25">
      <c r="B592" s="21">
        <v>587</v>
      </c>
      <c r="C592" s="39"/>
      <c r="D592" s="39"/>
      <c r="E592" s="30"/>
      <c r="F592" s="30"/>
      <c r="G592" s="30"/>
      <c r="H592" s="30"/>
      <c r="I592" s="73"/>
      <c r="J592" s="68"/>
      <c r="K592" s="30"/>
      <c r="L592" s="68" t="str">
        <f t="shared" si="41"/>
        <v/>
      </c>
      <c r="M592" s="30" t="str">
        <f t="shared" si="42"/>
        <v/>
      </c>
      <c r="N592" s="68" t="str">
        <f t="shared" si="43"/>
        <v/>
      </c>
      <c r="O592" s="68" t="str">
        <f t="shared" si="44"/>
        <v/>
      </c>
    </row>
    <row r="593" spans="2:15" ht="18" customHeight="1" x14ac:dyDescent="0.25">
      <c r="B593" s="21">
        <v>588</v>
      </c>
      <c r="C593" s="39"/>
      <c r="D593" s="39"/>
      <c r="E593" s="30"/>
      <c r="F593" s="30"/>
      <c r="G593" s="30"/>
      <c r="H593" s="30"/>
      <c r="I593" s="73"/>
      <c r="J593" s="68"/>
      <c r="K593" s="30"/>
      <c r="L593" s="68" t="str">
        <f t="shared" si="41"/>
        <v/>
      </c>
      <c r="M593" s="30" t="str">
        <f t="shared" si="42"/>
        <v/>
      </c>
      <c r="N593" s="68" t="str">
        <f t="shared" si="43"/>
        <v/>
      </c>
      <c r="O593" s="68" t="str">
        <f t="shared" si="44"/>
        <v/>
      </c>
    </row>
    <row r="594" spans="2:15" ht="18" customHeight="1" x14ac:dyDescent="0.25">
      <c r="B594" s="21">
        <v>589</v>
      </c>
      <c r="C594" s="39"/>
      <c r="D594" s="39"/>
      <c r="E594" s="30"/>
      <c r="F594" s="30"/>
      <c r="G594" s="30"/>
      <c r="H594" s="30"/>
      <c r="I594" s="73"/>
      <c r="J594" s="68"/>
      <c r="K594" s="30"/>
      <c r="L594" s="68" t="str">
        <f t="shared" si="41"/>
        <v/>
      </c>
      <c r="M594" s="30" t="str">
        <f t="shared" si="42"/>
        <v/>
      </c>
      <c r="N594" s="68" t="str">
        <f t="shared" si="43"/>
        <v/>
      </c>
      <c r="O594" s="68" t="str">
        <f t="shared" si="44"/>
        <v/>
      </c>
    </row>
    <row r="595" spans="2:15" ht="18" customHeight="1" x14ac:dyDescent="0.25">
      <c r="B595" s="21">
        <v>590</v>
      </c>
      <c r="C595" s="39"/>
      <c r="D595" s="39"/>
      <c r="E595" s="30"/>
      <c r="F595" s="30"/>
      <c r="G595" s="30"/>
      <c r="H595" s="30"/>
      <c r="I595" s="73"/>
      <c r="J595" s="68"/>
      <c r="K595" s="30"/>
      <c r="L595" s="68" t="str">
        <f t="shared" si="41"/>
        <v/>
      </c>
      <c r="M595" s="30" t="str">
        <f t="shared" si="42"/>
        <v/>
      </c>
      <c r="N595" s="68" t="str">
        <f t="shared" si="43"/>
        <v/>
      </c>
      <c r="O595" s="68" t="str">
        <f t="shared" si="44"/>
        <v/>
      </c>
    </row>
    <row r="596" spans="2:15" ht="18" customHeight="1" x14ac:dyDescent="0.25">
      <c r="B596" s="21">
        <v>591</v>
      </c>
      <c r="C596" s="39"/>
      <c r="D596" s="39"/>
      <c r="E596" s="30"/>
      <c r="F596" s="30"/>
      <c r="G596" s="30"/>
      <c r="H596" s="30"/>
      <c r="I596" s="73"/>
      <c r="J596" s="68"/>
      <c r="K596" s="30"/>
      <c r="L596" s="68" t="str">
        <f t="shared" si="41"/>
        <v/>
      </c>
      <c r="M596" s="30" t="str">
        <f t="shared" si="42"/>
        <v/>
      </c>
      <c r="N596" s="68" t="str">
        <f t="shared" si="43"/>
        <v/>
      </c>
      <c r="O596" s="68" t="str">
        <f t="shared" si="44"/>
        <v/>
      </c>
    </row>
    <row r="597" spans="2:15" ht="18" customHeight="1" x14ac:dyDescent="0.25">
      <c r="B597" s="21">
        <v>592</v>
      </c>
      <c r="C597" s="39"/>
      <c r="D597" s="39"/>
      <c r="E597" s="30"/>
      <c r="F597" s="30"/>
      <c r="G597" s="30"/>
      <c r="H597" s="30"/>
      <c r="I597" s="73"/>
      <c r="J597" s="68"/>
      <c r="K597" s="30"/>
      <c r="L597" s="68" t="str">
        <f t="shared" si="41"/>
        <v/>
      </c>
      <c r="M597" s="30" t="str">
        <f t="shared" si="42"/>
        <v/>
      </c>
      <c r="N597" s="68" t="str">
        <f t="shared" si="43"/>
        <v/>
      </c>
      <c r="O597" s="68" t="str">
        <f t="shared" si="44"/>
        <v/>
      </c>
    </row>
    <row r="598" spans="2:15" ht="18" customHeight="1" x14ac:dyDescent="0.25">
      <c r="B598" s="21">
        <v>593</v>
      </c>
      <c r="C598" s="39"/>
      <c r="D598" s="39"/>
      <c r="E598" s="30"/>
      <c r="F598" s="30"/>
      <c r="G598" s="30"/>
      <c r="H598" s="30"/>
      <c r="I598" s="73"/>
      <c r="J598" s="68"/>
      <c r="K598" s="30"/>
      <c r="L598" s="68" t="str">
        <f t="shared" si="41"/>
        <v/>
      </c>
      <c r="M598" s="30" t="str">
        <f t="shared" si="42"/>
        <v/>
      </c>
      <c r="N598" s="68" t="str">
        <f t="shared" si="43"/>
        <v/>
      </c>
      <c r="O598" s="68" t="str">
        <f t="shared" si="44"/>
        <v/>
      </c>
    </row>
    <row r="599" spans="2:15" ht="18" customHeight="1" x14ac:dyDescent="0.25">
      <c r="B599" s="21">
        <v>594</v>
      </c>
      <c r="C599" s="39"/>
      <c r="D599" s="39"/>
      <c r="E599" s="30"/>
      <c r="F599" s="30"/>
      <c r="G599" s="30"/>
      <c r="H599" s="30"/>
      <c r="I599" s="73"/>
      <c r="J599" s="68"/>
      <c r="K599" s="30"/>
      <c r="L599" s="68" t="str">
        <f t="shared" si="41"/>
        <v/>
      </c>
      <c r="M599" s="30" t="str">
        <f t="shared" si="42"/>
        <v/>
      </c>
      <c r="N599" s="68" t="str">
        <f t="shared" si="43"/>
        <v/>
      </c>
      <c r="O599" s="68" t="str">
        <f t="shared" si="44"/>
        <v/>
      </c>
    </row>
    <row r="600" spans="2:15" ht="18" customHeight="1" x14ac:dyDescent="0.25">
      <c r="B600" s="21">
        <v>595</v>
      </c>
      <c r="C600" s="39"/>
      <c r="D600" s="39"/>
      <c r="E600" s="30"/>
      <c r="F600" s="30"/>
      <c r="G600" s="30"/>
      <c r="H600" s="30"/>
      <c r="I600" s="73"/>
      <c r="J600" s="68"/>
      <c r="K600" s="30"/>
      <c r="L600" s="68" t="str">
        <f t="shared" si="41"/>
        <v/>
      </c>
      <c r="M600" s="30" t="str">
        <f t="shared" si="42"/>
        <v/>
      </c>
      <c r="N600" s="68" t="str">
        <f t="shared" si="43"/>
        <v/>
      </c>
      <c r="O600" s="68" t="str">
        <f t="shared" si="44"/>
        <v/>
      </c>
    </row>
    <row r="601" spans="2:15" ht="18" customHeight="1" x14ac:dyDescent="0.25">
      <c r="B601" s="21">
        <v>596</v>
      </c>
      <c r="C601" s="39"/>
      <c r="D601" s="39"/>
      <c r="E601" s="30"/>
      <c r="F601" s="30"/>
      <c r="G601" s="30"/>
      <c r="H601" s="30"/>
      <c r="I601" s="73"/>
      <c r="J601" s="68"/>
      <c r="K601" s="30"/>
      <c r="L601" s="68" t="str">
        <f t="shared" si="41"/>
        <v/>
      </c>
      <c r="M601" s="30" t="str">
        <f t="shared" si="42"/>
        <v/>
      </c>
      <c r="N601" s="68" t="str">
        <f t="shared" si="43"/>
        <v/>
      </c>
      <c r="O601" s="68" t="str">
        <f t="shared" si="44"/>
        <v/>
      </c>
    </row>
    <row r="602" spans="2:15" ht="18" customHeight="1" x14ac:dyDescent="0.25">
      <c r="B602" s="21">
        <v>597</v>
      </c>
      <c r="C602" s="39"/>
      <c r="D602" s="39"/>
      <c r="E602" s="30"/>
      <c r="F602" s="30"/>
      <c r="G602" s="30"/>
      <c r="H602" s="30"/>
      <c r="I602" s="73"/>
      <c r="J602" s="68"/>
      <c r="K602" s="30"/>
      <c r="L602" s="68" t="str">
        <f t="shared" si="41"/>
        <v/>
      </c>
      <c r="M602" s="30" t="str">
        <f t="shared" si="42"/>
        <v/>
      </c>
      <c r="N602" s="68" t="str">
        <f t="shared" si="43"/>
        <v/>
      </c>
      <c r="O602" s="68" t="str">
        <f t="shared" si="44"/>
        <v/>
      </c>
    </row>
    <row r="603" spans="2:15" ht="18" customHeight="1" x14ac:dyDescent="0.25">
      <c r="B603" s="21">
        <v>598</v>
      </c>
      <c r="C603" s="39"/>
      <c r="D603" s="39"/>
      <c r="E603" s="30"/>
      <c r="F603" s="30"/>
      <c r="G603" s="30"/>
      <c r="H603" s="30"/>
      <c r="I603" s="73"/>
      <c r="J603" s="68"/>
      <c r="K603" s="30"/>
      <c r="L603" s="68" t="str">
        <f t="shared" si="41"/>
        <v/>
      </c>
      <c r="M603" s="30" t="str">
        <f t="shared" si="42"/>
        <v/>
      </c>
      <c r="N603" s="68" t="str">
        <f t="shared" si="43"/>
        <v/>
      </c>
      <c r="O603" s="68" t="str">
        <f t="shared" si="44"/>
        <v/>
      </c>
    </row>
    <row r="604" spans="2:15" ht="18" customHeight="1" x14ac:dyDescent="0.25">
      <c r="B604" s="21">
        <v>599</v>
      </c>
      <c r="C604" s="39"/>
      <c r="D604" s="39"/>
      <c r="E604" s="30"/>
      <c r="F604" s="30"/>
      <c r="G604" s="30"/>
      <c r="H604" s="30"/>
      <c r="I604" s="73"/>
      <c r="J604" s="68"/>
      <c r="K604" s="30"/>
      <c r="L604" s="68" t="str">
        <f t="shared" si="41"/>
        <v/>
      </c>
      <c r="M604" s="30" t="str">
        <f t="shared" si="42"/>
        <v/>
      </c>
      <c r="N604" s="68" t="str">
        <f t="shared" si="43"/>
        <v/>
      </c>
      <c r="O604" s="68" t="str">
        <f t="shared" si="44"/>
        <v/>
      </c>
    </row>
    <row r="605" spans="2:15" ht="18" customHeight="1" x14ac:dyDescent="0.25">
      <c r="B605" s="21">
        <v>600</v>
      </c>
      <c r="C605" s="39"/>
      <c r="D605" s="39"/>
      <c r="E605" s="30"/>
      <c r="F605" s="30"/>
      <c r="G605" s="30"/>
      <c r="H605" s="30"/>
      <c r="I605" s="73"/>
      <c r="J605" s="68"/>
      <c r="K605" s="30"/>
      <c r="L605" s="68" t="str">
        <f t="shared" si="41"/>
        <v/>
      </c>
      <c r="M605" s="30" t="str">
        <f t="shared" si="42"/>
        <v/>
      </c>
      <c r="N605" s="68" t="str">
        <f t="shared" si="43"/>
        <v/>
      </c>
      <c r="O605" s="68" t="str">
        <f t="shared" si="44"/>
        <v/>
      </c>
    </row>
    <row r="606" spans="2:15" ht="18" customHeight="1" x14ac:dyDescent="0.25">
      <c r="B606" s="21">
        <v>601</v>
      </c>
      <c r="C606" s="39"/>
      <c r="D606" s="39"/>
      <c r="E606" s="30"/>
      <c r="F606" s="30"/>
      <c r="G606" s="30"/>
      <c r="H606" s="30"/>
      <c r="I606" s="73"/>
      <c r="J606" s="68"/>
      <c r="K606" s="30"/>
      <c r="L606" s="68" t="str">
        <f t="shared" si="41"/>
        <v/>
      </c>
      <c r="M606" s="30" t="str">
        <f t="shared" si="42"/>
        <v/>
      </c>
      <c r="N606" s="68" t="str">
        <f t="shared" si="43"/>
        <v/>
      </c>
      <c r="O606" s="68" t="str">
        <f t="shared" si="44"/>
        <v/>
      </c>
    </row>
    <row r="607" spans="2:15" ht="18" customHeight="1" x14ac:dyDescent="0.25">
      <c r="B607" s="21">
        <v>602</v>
      </c>
      <c r="C607" s="39"/>
      <c r="D607" s="39"/>
      <c r="E607" s="30"/>
      <c r="F607" s="30"/>
      <c r="G607" s="30"/>
      <c r="H607" s="30"/>
      <c r="I607" s="73"/>
      <c r="J607" s="68"/>
      <c r="K607" s="30"/>
      <c r="L607" s="68" t="str">
        <f t="shared" si="41"/>
        <v/>
      </c>
      <c r="M607" s="30" t="str">
        <f t="shared" si="42"/>
        <v/>
      </c>
      <c r="N607" s="68" t="str">
        <f t="shared" si="43"/>
        <v/>
      </c>
      <c r="O607" s="68" t="str">
        <f t="shared" si="44"/>
        <v/>
      </c>
    </row>
    <row r="608" spans="2:15" ht="18" customHeight="1" x14ac:dyDescent="0.25">
      <c r="B608" s="21">
        <v>603</v>
      </c>
      <c r="C608" s="39"/>
      <c r="D608" s="39"/>
      <c r="E608" s="30"/>
      <c r="F608" s="30"/>
      <c r="G608" s="30"/>
      <c r="H608" s="30"/>
      <c r="I608" s="73"/>
      <c r="J608" s="68"/>
      <c r="K608" s="30"/>
      <c r="L608" s="68" t="str">
        <f t="shared" si="41"/>
        <v/>
      </c>
      <c r="M608" s="30" t="str">
        <f t="shared" si="42"/>
        <v/>
      </c>
      <c r="N608" s="68" t="str">
        <f t="shared" si="43"/>
        <v/>
      </c>
      <c r="O608" s="68" t="str">
        <f t="shared" si="44"/>
        <v/>
      </c>
    </row>
    <row r="609" spans="2:15" ht="18" customHeight="1" x14ac:dyDescent="0.25">
      <c r="B609" s="21">
        <v>604</v>
      </c>
      <c r="C609" s="39"/>
      <c r="D609" s="39"/>
      <c r="E609" s="30"/>
      <c r="F609" s="30"/>
      <c r="G609" s="30"/>
      <c r="H609" s="30"/>
      <c r="I609" s="73"/>
      <c r="J609" s="68"/>
      <c r="K609" s="30"/>
      <c r="L609" s="68" t="str">
        <f t="shared" si="41"/>
        <v/>
      </c>
      <c r="M609" s="30" t="str">
        <f t="shared" si="42"/>
        <v/>
      </c>
      <c r="N609" s="68" t="str">
        <f t="shared" si="43"/>
        <v/>
      </c>
      <c r="O609" s="68" t="str">
        <f t="shared" si="44"/>
        <v/>
      </c>
    </row>
    <row r="610" spans="2:15" ht="18" customHeight="1" x14ac:dyDescent="0.25">
      <c r="B610" s="21">
        <v>605</v>
      </c>
      <c r="C610" s="39"/>
      <c r="D610" s="39"/>
      <c r="E610" s="30"/>
      <c r="F610" s="30"/>
      <c r="G610" s="30"/>
      <c r="H610" s="30"/>
      <c r="I610" s="73"/>
      <c r="J610" s="68"/>
      <c r="K610" s="30"/>
      <c r="L610" s="68" t="str">
        <f t="shared" si="41"/>
        <v/>
      </c>
      <c r="M610" s="30" t="str">
        <f t="shared" si="42"/>
        <v/>
      </c>
      <c r="N610" s="68" t="str">
        <f t="shared" si="43"/>
        <v/>
      </c>
      <c r="O610" s="68" t="str">
        <f t="shared" si="44"/>
        <v/>
      </c>
    </row>
    <row r="611" spans="2:15" ht="18" customHeight="1" x14ac:dyDescent="0.25">
      <c r="B611" s="21">
        <v>606</v>
      </c>
      <c r="C611" s="39"/>
      <c r="D611" s="39"/>
      <c r="E611" s="30"/>
      <c r="F611" s="30"/>
      <c r="G611" s="30"/>
      <c r="H611" s="30"/>
      <c r="I611" s="73"/>
      <c r="J611" s="68"/>
      <c r="K611" s="30"/>
      <c r="L611" s="68" t="str">
        <f t="shared" si="41"/>
        <v/>
      </c>
      <c r="M611" s="30" t="str">
        <f t="shared" si="42"/>
        <v/>
      </c>
      <c r="N611" s="68" t="str">
        <f t="shared" si="43"/>
        <v/>
      </c>
      <c r="O611" s="68" t="str">
        <f t="shared" si="44"/>
        <v/>
      </c>
    </row>
    <row r="612" spans="2:15" ht="18" customHeight="1" x14ac:dyDescent="0.25">
      <c r="B612" s="21">
        <v>607</v>
      </c>
      <c r="C612" s="39"/>
      <c r="D612" s="39"/>
      <c r="E612" s="30"/>
      <c r="F612" s="30"/>
      <c r="G612" s="30"/>
      <c r="H612" s="30"/>
      <c r="I612" s="73"/>
      <c r="J612" s="68"/>
      <c r="K612" s="30"/>
      <c r="L612" s="68" t="str">
        <f t="shared" si="41"/>
        <v/>
      </c>
      <c r="M612" s="30" t="str">
        <f t="shared" si="42"/>
        <v/>
      </c>
      <c r="N612" s="68" t="str">
        <f t="shared" si="43"/>
        <v/>
      </c>
      <c r="O612" s="68" t="str">
        <f t="shared" si="44"/>
        <v/>
      </c>
    </row>
    <row r="613" spans="2:15" ht="18" customHeight="1" x14ac:dyDescent="0.25">
      <c r="B613" s="21">
        <v>608</v>
      </c>
      <c r="C613" s="39"/>
      <c r="D613" s="39"/>
      <c r="E613" s="30"/>
      <c r="F613" s="30"/>
      <c r="G613" s="30"/>
      <c r="H613" s="30"/>
      <c r="I613" s="73"/>
      <c r="J613" s="68"/>
      <c r="K613" s="30"/>
      <c r="L613" s="68" t="str">
        <f t="shared" si="41"/>
        <v/>
      </c>
      <c r="M613" s="30" t="str">
        <f t="shared" si="42"/>
        <v/>
      </c>
      <c r="N613" s="68" t="str">
        <f t="shared" si="43"/>
        <v/>
      </c>
      <c r="O613" s="68" t="str">
        <f t="shared" si="44"/>
        <v/>
      </c>
    </row>
    <row r="614" spans="2:15" ht="18" customHeight="1" x14ac:dyDescent="0.25">
      <c r="B614" s="21">
        <v>609</v>
      </c>
      <c r="C614" s="39"/>
      <c r="D614" s="39"/>
      <c r="E614" s="30"/>
      <c r="F614" s="30"/>
      <c r="G614" s="30"/>
      <c r="H614" s="30"/>
      <c r="I614" s="73"/>
      <c r="J614" s="68"/>
      <c r="K614" s="30"/>
      <c r="L614" s="68" t="str">
        <f t="shared" si="41"/>
        <v/>
      </c>
      <c r="M614" s="30" t="str">
        <f t="shared" si="42"/>
        <v/>
      </c>
      <c r="N614" s="68" t="str">
        <f t="shared" si="43"/>
        <v/>
      </c>
      <c r="O614" s="68" t="str">
        <f t="shared" si="44"/>
        <v/>
      </c>
    </row>
    <row r="615" spans="2:15" ht="18" customHeight="1" x14ac:dyDescent="0.25">
      <c r="B615" s="21">
        <v>610</v>
      </c>
      <c r="C615" s="39"/>
      <c r="D615" s="39"/>
      <c r="E615" s="30"/>
      <c r="F615" s="30"/>
      <c r="G615" s="30"/>
      <c r="H615" s="30"/>
      <c r="I615" s="73"/>
      <c r="J615" s="68"/>
      <c r="K615" s="30"/>
      <c r="L615" s="68" t="str">
        <f t="shared" si="41"/>
        <v/>
      </c>
      <c r="M615" s="30" t="str">
        <f t="shared" si="42"/>
        <v/>
      </c>
      <c r="N615" s="68" t="str">
        <f t="shared" si="43"/>
        <v/>
      </c>
      <c r="O615" s="68" t="str">
        <f t="shared" si="44"/>
        <v/>
      </c>
    </row>
    <row r="616" spans="2:15" ht="18" customHeight="1" x14ac:dyDescent="0.25">
      <c r="B616" s="21">
        <v>611</v>
      </c>
      <c r="C616" s="39"/>
      <c r="D616" s="39"/>
      <c r="E616" s="30"/>
      <c r="F616" s="30"/>
      <c r="G616" s="30"/>
      <c r="H616" s="30"/>
      <c r="I616" s="73"/>
      <c r="J616" s="68"/>
      <c r="K616" s="30"/>
      <c r="L616" s="68" t="str">
        <f t="shared" si="41"/>
        <v/>
      </c>
      <c r="M616" s="30" t="str">
        <f t="shared" si="42"/>
        <v/>
      </c>
      <c r="N616" s="68" t="str">
        <f t="shared" si="43"/>
        <v/>
      </c>
      <c r="O616" s="68" t="str">
        <f t="shared" si="44"/>
        <v/>
      </c>
    </row>
    <row r="617" spans="2:15" ht="18" customHeight="1" x14ac:dyDescent="0.25">
      <c r="B617" s="21">
        <v>612</v>
      </c>
      <c r="C617" s="39"/>
      <c r="D617" s="39"/>
      <c r="E617" s="30"/>
      <c r="F617" s="30"/>
      <c r="G617" s="30"/>
      <c r="H617" s="30"/>
      <c r="I617" s="73"/>
      <c r="J617" s="68"/>
      <c r="K617" s="30"/>
      <c r="L617" s="68" t="str">
        <f t="shared" si="41"/>
        <v/>
      </c>
      <c r="M617" s="30" t="str">
        <f t="shared" si="42"/>
        <v/>
      </c>
      <c r="N617" s="68" t="str">
        <f t="shared" si="43"/>
        <v/>
      </c>
      <c r="O617" s="68" t="str">
        <f t="shared" si="44"/>
        <v/>
      </c>
    </row>
    <row r="618" spans="2:15" ht="18" customHeight="1" x14ac:dyDescent="0.25">
      <c r="B618" s="21">
        <v>613</v>
      </c>
      <c r="C618" s="39"/>
      <c r="D618" s="39"/>
      <c r="E618" s="30"/>
      <c r="F618" s="30"/>
      <c r="G618" s="30"/>
      <c r="H618" s="30"/>
      <c r="I618" s="73"/>
      <c r="J618" s="68"/>
      <c r="K618" s="30"/>
      <c r="L618" s="68" t="str">
        <f t="shared" si="41"/>
        <v/>
      </c>
      <c r="M618" s="30" t="str">
        <f t="shared" si="42"/>
        <v/>
      </c>
      <c r="N618" s="68" t="str">
        <f t="shared" si="43"/>
        <v/>
      </c>
      <c r="O618" s="68" t="str">
        <f t="shared" si="44"/>
        <v/>
      </c>
    </row>
    <row r="619" spans="2:15" ht="18" customHeight="1" x14ac:dyDescent="0.25">
      <c r="B619" s="21">
        <v>614</v>
      </c>
      <c r="C619" s="39"/>
      <c r="D619" s="39"/>
      <c r="E619" s="30"/>
      <c r="F619" s="30"/>
      <c r="G619" s="30"/>
      <c r="H619" s="30"/>
      <c r="I619" s="73"/>
      <c r="J619" s="68"/>
      <c r="K619" s="30"/>
      <c r="L619" s="68" t="str">
        <f t="shared" si="41"/>
        <v/>
      </c>
      <c r="M619" s="30" t="str">
        <f t="shared" si="42"/>
        <v/>
      </c>
      <c r="N619" s="68" t="str">
        <f t="shared" si="43"/>
        <v/>
      </c>
      <c r="O619" s="68" t="str">
        <f t="shared" si="44"/>
        <v/>
      </c>
    </row>
    <row r="620" spans="2:15" ht="18" customHeight="1" x14ac:dyDescent="0.25">
      <c r="B620" s="21">
        <v>615</v>
      </c>
      <c r="C620" s="39"/>
      <c r="D620" s="39"/>
      <c r="E620" s="30"/>
      <c r="F620" s="30"/>
      <c r="G620" s="30"/>
      <c r="H620" s="30"/>
      <c r="I620" s="73"/>
      <c r="J620" s="68"/>
      <c r="K620" s="30"/>
      <c r="L620" s="68" t="str">
        <f t="shared" si="41"/>
        <v/>
      </c>
      <c r="M620" s="30" t="str">
        <f t="shared" si="42"/>
        <v/>
      </c>
      <c r="N620" s="68" t="str">
        <f t="shared" si="43"/>
        <v/>
      </c>
      <c r="O620" s="68" t="str">
        <f t="shared" si="44"/>
        <v/>
      </c>
    </row>
    <row r="621" spans="2:15" ht="18" customHeight="1" x14ac:dyDescent="0.25">
      <c r="B621" s="21">
        <v>616</v>
      </c>
      <c r="C621" s="39"/>
      <c r="D621" s="39"/>
      <c r="E621" s="30"/>
      <c r="F621" s="30"/>
      <c r="G621" s="30"/>
      <c r="H621" s="30"/>
      <c r="I621" s="73"/>
      <c r="J621" s="68"/>
      <c r="K621" s="30"/>
      <c r="L621" s="68" t="str">
        <f t="shared" si="41"/>
        <v/>
      </c>
      <c r="M621" s="30" t="str">
        <f t="shared" si="42"/>
        <v/>
      </c>
      <c r="N621" s="68" t="str">
        <f t="shared" si="43"/>
        <v/>
      </c>
      <c r="O621" s="68" t="str">
        <f t="shared" si="44"/>
        <v/>
      </c>
    </row>
    <row r="622" spans="2:15" ht="18" customHeight="1" x14ac:dyDescent="0.25">
      <c r="B622" s="21">
        <v>617</v>
      </c>
      <c r="C622" s="39"/>
      <c r="D622" s="39"/>
      <c r="E622" s="30"/>
      <c r="F622" s="30"/>
      <c r="G622" s="30"/>
      <c r="H622" s="30"/>
      <c r="I622" s="73"/>
      <c r="J622" s="68"/>
      <c r="K622" s="30"/>
      <c r="L622" s="68" t="str">
        <f t="shared" si="41"/>
        <v/>
      </c>
      <c r="M622" s="30" t="str">
        <f t="shared" si="42"/>
        <v/>
      </c>
      <c r="N622" s="68" t="str">
        <f t="shared" si="43"/>
        <v/>
      </c>
      <c r="O622" s="68" t="str">
        <f t="shared" si="44"/>
        <v/>
      </c>
    </row>
    <row r="623" spans="2:15" ht="18" customHeight="1" x14ac:dyDescent="0.25">
      <c r="B623" s="21">
        <v>618</v>
      </c>
      <c r="C623" s="39"/>
      <c r="D623" s="39"/>
      <c r="E623" s="30"/>
      <c r="F623" s="30"/>
      <c r="G623" s="30"/>
      <c r="H623" s="30"/>
      <c r="I623" s="73"/>
      <c r="J623" s="68"/>
      <c r="K623" s="30"/>
      <c r="L623" s="68" t="str">
        <f t="shared" si="41"/>
        <v/>
      </c>
      <c r="M623" s="30" t="str">
        <f t="shared" si="42"/>
        <v/>
      </c>
      <c r="N623" s="68" t="str">
        <f t="shared" si="43"/>
        <v/>
      </c>
      <c r="O623" s="68" t="str">
        <f t="shared" si="44"/>
        <v/>
      </c>
    </row>
    <row r="624" spans="2:15" ht="18" customHeight="1" x14ac:dyDescent="0.25">
      <c r="B624" s="21">
        <v>619</v>
      </c>
      <c r="C624" s="39"/>
      <c r="D624" s="39"/>
      <c r="E624" s="30"/>
      <c r="F624" s="30"/>
      <c r="G624" s="30"/>
      <c r="H624" s="30"/>
      <c r="I624" s="73"/>
      <c r="J624" s="68"/>
      <c r="K624" s="30"/>
      <c r="L624" s="68" t="str">
        <f t="shared" si="41"/>
        <v/>
      </c>
      <c r="M624" s="30" t="str">
        <f t="shared" si="42"/>
        <v/>
      </c>
      <c r="N624" s="68" t="str">
        <f t="shared" si="43"/>
        <v/>
      </c>
      <c r="O624" s="68" t="str">
        <f t="shared" si="44"/>
        <v/>
      </c>
    </row>
    <row r="625" spans="2:15" ht="18" customHeight="1" x14ac:dyDescent="0.25">
      <c r="B625" s="21">
        <v>620</v>
      </c>
      <c r="C625" s="39"/>
      <c r="D625" s="39"/>
      <c r="E625" s="30"/>
      <c r="F625" s="30"/>
      <c r="G625" s="30"/>
      <c r="H625" s="30"/>
      <c r="I625" s="73"/>
      <c r="J625" s="68"/>
      <c r="K625" s="30"/>
      <c r="L625" s="68" t="str">
        <f t="shared" si="41"/>
        <v/>
      </c>
      <c r="M625" s="30" t="str">
        <f t="shared" si="42"/>
        <v/>
      </c>
      <c r="N625" s="68" t="str">
        <f t="shared" si="43"/>
        <v/>
      </c>
      <c r="O625" s="68" t="str">
        <f t="shared" si="44"/>
        <v/>
      </c>
    </row>
    <row r="626" spans="2:15" ht="18" customHeight="1" x14ac:dyDescent="0.25">
      <c r="B626" s="21">
        <v>621</v>
      </c>
      <c r="C626" s="39"/>
      <c r="D626" s="39"/>
      <c r="E626" s="30"/>
      <c r="F626" s="30"/>
      <c r="G626" s="30"/>
      <c r="H626" s="30"/>
      <c r="I626" s="73"/>
      <c r="J626" s="68"/>
      <c r="K626" s="30"/>
      <c r="L626" s="68" t="str">
        <f t="shared" si="41"/>
        <v/>
      </c>
      <c r="M626" s="30" t="str">
        <f t="shared" si="42"/>
        <v/>
      </c>
      <c r="N626" s="68" t="str">
        <f t="shared" si="43"/>
        <v/>
      </c>
      <c r="O626" s="68" t="str">
        <f t="shared" si="44"/>
        <v/>
      </c>
    </row>
    <row r="627" spans="2:15" ht="18" customHeight="1" x14ac:dyDescent="0.25">
      <c r="B627" s="21">
        <v>622</v>
      </c>
      <c r="C627" s="39"/>
      <c r="D627" s="39"/>
      <c r="E627" s="30"/>
      <c r="F627" s="30"/>
      <c r="G627" s="30"/>
      <c r="H627" s="30"/>
      <c r="I627" s="73"/>
      <c r="J627" s="68"/>
      <c r="K627" s="30"/>
      <c r="L627" s="68" t="str">
        <f t="shared" si="41"/>
        <v/>
      </c>
      <c r="M627" s="30" t="str">
        <f t="shared" si="42"/>
        <v/>
      </c>
      <c r="N627" s="68" t="str">
        <f t="shared" si="43"/>
        <v/>
      </c>
      <c r="O627" s="68" t="str">
        <f t="shared" si="44"/>
        <v/>
      </c>
    </row>
    <row r="628" spans="2:15" ht="18" customHeight="1" x14ac:dyDescent="0.25">
      <c r="B628" s="21">
        <v>623</v>
      </c>
      <c r="C628" s="39"/>
      <c r="D628" s="39"/>
      <c r="E628" s="30"/>
      <c r="F628" s="30"/>
      <c r="G628" s="30"/>
      <c r="H628" s="30"/>
      <c r="I628" s="73"/>
      <c r="J628" s="68"/>
      <c r="K628" s="30"/>
      <c r="L628" s="68" t="str">
        <f t="shared" si="41"/>
        <v/>
      </c>
      <c r="M628" s="30" t="str">
        <f t="shared" si="42"/>
        <v/>
      </c>
      <c r="N628" s="68" t="str">
        <f t="shared" si="43"/>
        <v/>
      </c>
      <c r="O628" s="68" t="str">
        <f t="shared" si="44"/>
        <v/>
      </c>
    </row>
    <row r="629" spans="2:15" ht="18" customHeight="1" x14ac:dyDescent="0.25">
      <c r="B629" s="21">
        <v>624</v>
      </c>
      <c r="C629" s="39"/>
      <c r="D629" s="39"/>
      <c r="E629" s="30"/>
      <c r="F629" s="30"/>
      <c r="G629" s="30"/>
      <c r="H629" s="30"/>
      <c r="I629" s="73"/>
      <c r="J629" s="68"/>
      <c r="K629" s="30"/>
      <c r="L629" s="68" t="str">
        <f t="shared" si="41"/>
        <v/>
      </c>
      <c r="M629" s="30" t="str">
        <f t="shared" si="42"/>
        <v/>
      </c>
      <c r="N629" s="68" t="str">
        <f t="shared" si="43"/>
        <v/>
      </c>
      <c r="O629" s="68" t="str">
        <f t="shared" si="44"/>
        <v/>
      </c>
    </row>
    <row r="630" spans="2:15" ht="18" customHeight="1" x14ac:dyDescent="0.25">
      <c r="B630" s="21">
        <v>625</v>
      </c>
      <c r="C630" s="39"/>
      <c r="D630" s="39"/>
      <c r="E630" s="30"/>
      <c r="F630" s="30"/>
      <c r="G630" s="30"/>
      <c r="H630" s="30"/>
      <c r="I630" s="73"/>
      <c r="J630" s="68"/>
      <c r="K630" s="30"/>
      <c r="L630" s="68" t="str">
        <f t="shared" si="41"/>
        <v/>
      </c>
      <c r="M630" s="30" t="str">
        <f t="shared" si="42"/>
        <v/>
      </c>
      <c r="N630" s="68" t="str">
        <f t="shared" si="43"/>
        <v/>
      </c>
      <c r="O630" s="68" t="str">
        <f t="shared" si="44"/>
        <v/>
      </c>
    </row>
    <row r="631" spans="2:15" ht="18" customHeight="1" x14ac:dyDescent="0.25">
      <c r="B631" s="21">
        <v>626</v>
      </c>
      <c r="C631" s="39"/>
      <c r="D631" s="39"/>
      <c r="E631" s="30"/>
      <c r="F631" s="30"/>
      <c r="G631" s="30"/>
      <c r="H631" s="30"/>
      <c r="I631" s="73"/>
      <c r="J631" s="68"/>
      <c r="K631" s="30"/>
      <c r="L631" s="68" t="str">
        <f t="shared" si="41"/>
        <v/>
      </c>
      <c r="M631" s="30" t="str">
        <f t="shared" si="42"/>
        <v/>
      </c>
      <c r="N631" s="68" t="str">
        <f t="shared" si="43"/>
        <v/>
      </c>
      <c r="O631" s="68" t="str">
        <f t="shared" si="44"/>
        <v/>
      </c>
    </row>
    <row r="632" spans="2:15" ht="18" customHeight="1" x14ac:dyDescent="0.25">
      <c r="B632" s="21">
        <v>627</v>
      </c>
      <c r="C632" s="39"/>
      <c r="D632" s="39"/>
      <c r="E632" s="30"/>
      <c r="F632" s="30"/>
      <c r="G632" s="30"/>
      <c r="H632" s="30"/>
      <c r="I632" s="73"/>
      <c r="J632" s="68"/>
      <c r="K632" s="30"/>
      <c r="L632" s="68" t="str">
        <f t="shared" si="41"/>
        <v/>
      </c>
      <c r="M632" s="30" t="str">
        <f t="shared" si="42"/>
        <v/>
      </c>
      <c r="N632" s="68" t="str">
        <f t="shared" si="43"/>
        <v/>
      </c>
      <c r="O632" s="68" t="str">
        <f t="shared" si="44"/>
        <v/>
      </c>
    </row>
    <row r="633" spans="2:15" ht="18" customHeight="1" x14ac:dyDescent="0.25">
      <c r="B633" s="21">
        <v>628</v>
      </c>
      <c r="C633" s="39"/>
      <c r="D633" s="39"/>
      <c r="E633" s="30"/>
      <c r="F633" s="30"/>
      <c r="G633" s="30"/>
      <c r="H633" s="30"/>
      <c r="I633" s="73"/>
      <c r="J633" s="68"/>
      <c r="K633" s="30"/>
      <c r="L633" s="68" t="str">
        <f t="shared" si="41"/>
        <v/>
      </c>
      <c r="M633" s="30" t="str">
        <f t="shared" si="42"/>
        <v/>
      </c>
      <c r="N633" s="68" t="str">
        <f t="shared" si="43"/>
        <v/>
      </c>
      <c r="O633" s="68" t="str">
        <f t="shared" si="44"/>
        <v/>
      </c>
    </row>
    <row r="634" spans="2:15" ht="18" customHeight="1" x14ac:dyDescent="0.25">
      <c r="B634" s="21">
        <v>629</v>
      </c>
      <c r="C634" s="39"/>
      <c r="D634" s="39"/>
      <c r="E634" s="30"/>
      <c r="F634" s="30"/>
      <c r="G634" s="30"/>
      <c r="H634" s="30"/>
      <c r="I634" s="73"/>
      <c r="J634" s="68"/>
      <c r="K634" s="30"/>
      <c r="L634" s="68" t="str">
        <f t="shared" si="41"/>
        <v/>
      </c>
      <c r="M634" s="30" t="str">
        <f t="shared" si="42"/>
        <v/>
      </c>
      <c r="N634" s="68" t="str">
        <f t="shared" si="43"/>
        <v/>
      </c>
      <c r="O634" s="68" t="str">
        <f t="shared" si="44"/>
        <v/>
      </c>
    </row>
    <row r="635" spans="2:15" ht="18" customHeight="1" x14ac:dyDescent="0.25">
      <c r="B635" s="21">
        <v>630</v>
      </c>
      <c r="C635" s="39"/>
      <c r="D635" s="39"/>
      <c r="E635" s="30"/>
      <c r="F635" s="30"/>
      <c r="G635" s="30"/>
      <c r="H635" s="30"/>
      <c r="I635" s="73"/>
      <c r="J635" s="68"/>
      <c r="K635" s="30"/>
      <c r="L635" s="68" t="str">
        <f t="shared" si="41"/>
        <v/>
      </c>
      <c r="M635" s="30" t="str">
        <f t="shared" si="42"/>
        <v/>
      </c>
      <c r="N635" s="68" t="str">
        <f t="shared" si="43"/>
        <v/>
      </c>
      <c r="O635" s="68" t="str">
        <f t="shared" si="44"/>
        <v/>
      </c>
    </row>
    <row r="636" spans="2:15" ht="18" customHeight="1" x14ac:dyDescent="0.25">
      <c r="B636" s="21">
        <v>631</v>
      </c>
      <c r="C636" s="39"/>
      <c r="D636" s="39"/>
      <c r="E636" s="30"/>
      <c r="F636" s="30"/>
      <c r="G636" s="30"/>
      <c r="H636" s="30"/>
      <c r="I636" s="73"/>
      <c r="J636" s="68"/>
      <c r="K636" s="30"/>
      <c r="L636" s="68" t="str">
        <f t="shared" si="41"/>
        <v/>
      </c>
      <c r="M636" s="30" t="str">
        <f t="shared" si="42"/>
        <v/>
      </c>
      <c r="N636" s="68" t="str">
        <f t="shared" si="43"/>
        <v/>
      </c>
      <c r="O636" s="68" t="str">
        <f t="shared" si="44"/>
        <v/>
      </c>
    </row>
    <row r="637" spans="2:15" ht="18" customHeight="1" x14ac:dyDescent="0.25">
      <c r="B637" s="21">
        <v>632</v>
      </c>
      <c r="C637" s="39"/>
      <c r="D637" s="39"/>
      <c r="E637" s="30"/>
      <c r="F637" s="30"/>
      <c r="G637" s="30"/>
      <c r="H637" s="30"/>
      <c r="I637" s="73"/>
      <c r="J637" s="68"/>
      <c r="K637" s="30"/>
      <c r="L637" s="68" t="str">
        <f t="shared" si="41"/>
        <v/>
      </c>
      <c r="M637" s="30" t="str">
        <f t="shared" si="42"/>
        <v/>
      </c>
      <c r="N637" s="68" t="str">
        <f t="shared" si="43"/>
        <v/>
      </c>
      <c r="O637" s="68" t="str">
        <f t="shared" si="44"/>
        <v/>
      </c>
    </row>
    <row r="638" spans="2:15" ht="18" customHeight="1" x14ac:dyDescent="0.25">
      <c r="B638" s="21">
        <v>633</v>
      </c>
      <c r="C638" s="39"/>
      <c r="D638" s="39"/>
      <c r="E638" s="30"/>
      <c r="F638" s="30"/>
      <c r="G638" s="30"/>
      <c r="H638" s="30"/>
      <c r="I638" s="73"/>
      <c r="J638" s="68"/>
      <c r="K638" s="30"/>
      <c r="L638" s="68" t="str">
        <f t="shared" si="41"/>
        <v/>
      </c>
      <c r="M638" s="30" t="str">
        <f t="shared" si="42"/>
        <v/>
      </c>
      <c r="N638" s="68" t="str">
        <f t="shared" si="43"/>
        <v/>
      </c>
      <c r="O638" s="68" t="str">
        <f t="shared" si="44"/>
        <v/>
      </c>
    </row>
    <row r="639" spans="2:15" ht="18" customHeight="1" x14ac:dyDescent="0.25">
      <c r="B639" s="21">
        <v>634</v>
      </c>
      <c r="C639" s="39"/>
      <c r="D639" s="39"/>
      <c r="E639" s="30"/>
      <c r="F639" s="30"/>
      <c r="G639" s="30"/>
      <c r="H639" s="30"/>
      <c r="I639" s="73"/>
      <c r="J639" s="68"/>
      <c r="K639" s="30"/>
      <c r="L639" s="68" t="str">
        <f t="shared" si="41"/>
        <v/>
      </c>
      <c r="M639" s="30" t="str">
        <f t="shared" si="42"/>
        <v/>
      </c>
      <c r="N639" s="68" t="str">
        <f t="shared" si="43"/>
        <v/>
      </c>
      <c r="O639" s="68" t="str">
        <f t="shared" si="44"/>
        <v/>
      </c>
    </row>
    <row r="640" spans="2:15" ht="18" customHeight="1" x14ac:dyDescent="0.25">
      <c r="B640" s="21">
        <v>635</v>
      </c>
      <c r="C640" s="39"/>
      <c r="D640" s="39"/>
      <c r="E640" s="30"/>
      <c r="F640" s="30"/>
      <c r="G640" s="30"/>
      <c r="H640" s="30"/>
      <c r="I640" s="73"/>
      <c r="J640" s="68"/>
      <c r="K640" s="30"/>
      <c r="L640" s="68" t="str">
        <f t="shared" si="41"/>
        <v/>
      </c>
      <c r="M640" s="30" t="str">
        <f t="shared" si="42"/>
        <v/>
      </c>
      <c r="N640" s="68" t="str">
        <f t="shared" si="43"/>
        <v/>
      </c>
      <c r="O640" s="68" t="str">
        <f t="shared" si="44"/>
        <v/>
      </c>
    </row>
    <row r="641" spans="2:15" ht="18" customHeight="1" x14ac:dyDescent="0.25">
      <c r="B641" s="21">
        <v>636</v>
      </c>
      <c r="C641" s="39"/>
      <c r="D641" s="39"/>
      <c r="E641" s="30"/>
      <c r="F641" s="30"/>
      <c r="G641" s="30"/>
      <c r="H641" s="30"/>
      <c r="I641" s="73"/>
      <c r="J641" s="68"/>
      <c r="K641" s="30"/>
      <c r="L641" s="68" t="str">
        <f t="shared" si="41"/>
        <v/>
      </c>
      <c r="M641" s="30" t="str">
        <f t="shared" si="42"/>
        <v/>
      </c>
      <c r="N641" s="68" t="str">
        <f t="shared" si="43"/>
        <v/>
      </c>
      <c r="O641" s="68" t="str">
        <f t="shared" si="44"/>
        <v/>
      </c>
    </row>
    <row r="642" spans="2:15" ht="18" customHeight="1" x14ac:dyDescent="0.25">
      <c r="B642" s="21">
        <v>637</v>
      </c>
      <c r="C642" s="39"/>
      <c r="D642" s="39"/>
      <c r="E642" s="30"/>
      <c r="F642" s="30"/>
      <c r="G642" s="30"/>
      <c r="H642" s="30"/>
      <c r="I642" s="73"/>
      <c r="J642" s="68"/>
      <c r="K642" s="30"/>
      <c r="L642" s="68" t="str">
        <f t="shared" si="41"/>
        <v/>
      </c>
      <c r="M642" s="30" t="str">
        <f t="shared" si="42"/>
        <v/>
      </c>
      <c r="N642" s="68" t="str">
        <f t="shared" si="43"/>
        <v/>
      </c>
      <c r="O642" s="68" t="str">
        <f t="shared" si="44"/>
        <v/>
      </c>
    </row>
    <row r="643" spans="2:15" ht="18" customHeight="1" x14ac:dyDescent="0.25">
      <c r="B643" s="21">
        <v>638</v>
      </c>
      <c r="C643" s="39"/>
      <c r="D643" s="39"/>
      <c r="E643" s="30"/>
      <c r="F643" s="30"/>
      <c r="G643" s="30"/>
      <c r="H643" s="30"/>
      <c r="I643" s="73"/>
      <c r="J643" s="68"/>
      <c r="K643" s="30"/>
      <c r="L643" s="68" t="str">
        <f t="shared" si="41"/>
        <v/>
      </c>
      <c r="M643" s="30" t="str">
        <f t="shared" si="42"/>
        <v/>
      </c>
      <c r="N643" s="68" t="str">
        <f t="shared" si="43"/>
        <v/>
      </c>
      <c r="O643" s="68" t="str">
        <f t="shared" si="44"/>
        <v/>
      </c>
    </row>
    <row r="644" spans="2:15" ht="18" customHeight="1" x14ac:dyDescent="0.25">
      <c r="B644" s="21">
        <v>639</v>
      </c>
      <c r="C644" s="39"/>
      <c r="D644" s="39"/>
      <c r="E644" s="30"/>
      <c r="F644" s="30"/>
      <c r="G644" s="30"/>
      <c r="H644" s="30"/>
      <c r="I644" s="73"/>
      <c r="J644" s="68"/>
      <c r="K644" s="30"/>
      <c r="L644" s="68" t="str">
        <f t="shared" si="41"/>
        <v/>
      </c>
      <c r="M644" s="30" t="str">
        <f t="shared" si="42"/>
        <v/>
      </c>
      <c r="N644" s="68" t="str">
        <f t="shared" si="43"/>
        <v/>
      </c>
      <c r="O644" s="68" t="str">
        <f t="shared" si="44"/>
        <v/>
      </c>
    </row>
    <row r="645" spans="2:15" ht="18" customHeight="1" x14ac:dyDescent="0.25">
      <c r="B645" s="21">
        <v>640</v>
      </c>
      <c r="C645" s="39"/>
      <c r="D645" s="39"/>
      <c r="E645" s="30"/>
      <c r="F645" s="30"/>
      <c r="G645" s="30"/>
      <c r="H645" s="30"/>
      <c r="I645" s="73"/>
      <c r="J645" s="68"/>
      <c r="K645" s="30"/>
      <c r="L645" s="68" t="str">
        <f t="shared" si="41"/>
        <v/>
      </c>
      <c r="M645" s="30" t="str">
        <f t="shared" si="42"/>
        <v/>
      </c>
      <c r="N645" s="68" t="str">
        <f t="shared" si="43"/>
        <v/>
      </c>
      <c r="O645" s="68" t="str">
        <f t="shared" si="44"/>
        <v/>
      </c>
    </row>
    <row r="646" spans="2:15" ht="18" customHeight="1" x14ac:dyDescent="0.25">
      <c r="B646" s="21">
        <v>641</v>
      </c>
      <c r="C646" s="39"/>
      <c r="D646" s="39"/>
      <c r="E646" s="30"/>
      <c r="F646" s="30"/>
      <c r="G646" s="30"/>
      <c r="H646" s="30"/>
      <c r="I646" s="73"/>
      <c r="J646" s="68"/>
      <c r="K646" s="30"/>
      <c r="L646" s="68" t="str">
        <f t="shared" si="41"/>
        <v/>
      </c>
      <c r="M646" s="30" t="str">
        <f t="shared" si="42"/>
        <v/>
      </c>
      <c r="N646" s="68" t="str">
        <f t="shared" si="43"/>
        <v/>
      </c>
      <c r="O646" s="68" t="str">
        <f t="shared" si="44"/>
        <v/>
      </c>
    </row>
    <row r="647" spans="2:15" ht="18" customHeight="1" x14ac:dyDescent="0.25">
      <c r="B647" s="21">
        <v>642</v>
      </c>
      <c r="C647" s="39"/>
      <c r="D647" s="39"/>
      <c r="E647" s="30"/>
      <c r="F647" s="30"/>
      <c r="G647" s="30"/>
      <c r="H647" s="30"/>
      <c r="I647" s="73"/>
      <c r="J647" s="68"/>
      <c r="K647" s="30"/>
      <c r="L647" s="68" t="str">
        <f t="shared" si="41"/>
        <v/>
      </c>
      <c r="M647" s="30" t="str">
        <f t="shared" si="42"/>
        <v/>
      </c>
      <c r="N647" s="68" t="str">
        <f t="shared" si="43"/>
        <v/>
      </c>
      <c r="O647" s="68" t="str">
        <f t="shared" si="44"/>
        <v/>
      </c>
    </row>
    <row r="648" spans="2:15" ht="18" customHeight="1" x14ac:dyDescent="0.25">
      <c r="B648" s="21">
        <v>643</v>
      </c>
      <c r="C648" s="39"/>
      <c r="D648" s="39"/>
      <c r="E648" s="30"/>
      <c r="F648" s="30"/>
      <c r="G648" s="30"/>
      <c r="H648" s="30"/>
      <c r="I648" s="73"/>
      <c r="J648" s="68"/>
      <c r="K648" s="30"/>
      <c r="L648" s="68" t="str">
        <f t="shared" si="41"/>
        <v/>
      </c>
      <c r="M648" s="30" t="str">
        <f t="shared" si="42"/>
        <v/>
      </c>
      <c r="N648" s="68" t="str">
        <f t="shared" si="43"/>
        <v/>
      </c>
      <c r="O648" s="68" t="str">
        <f t="shared" si="44"/>
        <v/>
      </c>
    </row>
    <row r="649" spans="2:15" ht="18" customHeight="1" x14ac:dyDescent="0.25">
      <c r="B649" s="21">
        <v>644</v>
      </c>
      <c r="C649" s="39"/>
      <c r="D649" s="39"/>
      <c r="E649" s="30"/>
      <c r="F649" s="30"/>
      <c r="G649" s="30"/>
      <c r="H649" s="30"/>
      <c r="I649" s="73"/>
      <c r="J649" s="68"/>
      <c r="K649" s="30"/>
      <c r="L649" s="68" t="str">
        <f t="shared" si="41"/>
        <v/>
      </c>
      <c r="M649" s="30" t="str">
        <f t="shared" si="42"/>
        <v/>
      </c>
      <c r="N649" s="68" t="str">
        <f t="shared" si="43"/>
        <v/>
      </c>
      <c r="O649" s="68" t="str">
        <f t="shared" si="44"/>
        <v/>
      </c>
    </row>
    <row r="650" spans="2:15" ht="18" customHeight="1" x14ac:dyDescent="0.25">
      <c r="B650" s="21">
        <v>645</v>
      </c>
      <c r="C650" s="39"/>
      <c r="D650" s="39"/>
      <c r="E650" s="30"/>
      <c r="F650" s="30"/>
      <c r="G650" s="30"/>
      <c r="H650" s="30"/>
      <c r="I650" s="73"/>
      <c r="J650" s="68"/>
      <c r="K650" s="30"/>
      <c r="L650" s="68" t="str">
        <f t="shared" si="41"/>
        <v/>
      </c>
      <c r="M650" s="30" t="str">
        <f t="shared" si="42"/>
        <v/>
      </c>
      <c r="N650" s="68" t="str">
        <f t="shared" si="43"/>
        <v/>
      </c>
      <c r="O650" s="68" t="str">
        <f t="shared" si="44"/>
        <v/>
      </c>
    </row>
    <row r="651" spans="2:15" ht="18" customHeight="1" x14ac:dyDescent="0.25">
      <c r="B651" s="21">
        <v>646</v>
      </c>
      <c r="C651" s="39"/>
      <c r="D651" s="39"/>
      <c r="E651" s="30"/>
      <c r="F651" s="30"/>
      <c r="G651" s="30"/>
      <c r="H651" s="30"/>
      <c r="I651" s="73"/>
      <c r="J651" s="68"/>
      <c r="K651" s="30"/>
      <c r="L651" s="68" t="str">
        <f t="shared" si="41"/>
        <v/>
      </c>
      <c r="M651" s="30" t="str">
        <f t="shared" si="42"/>
        <v/>
      </c>
      <c r="N651" s="68" t="str">
        <f t="shared" si="43"/>
        <v/>
      </c>
      <c r="O651" s="68" t="str">
        <f t="shared" si="44"/>
        <v/>
      </c>
    </row>
    <row r="652" spans="2:15" ht="18" customHeight="1" x14ac:dyDescent="0.25">
      <c r="B652" s="21">
        <v>647</v>
      </c>
      <c r="C652" s="39"/>
      <c r="D652" s="39"/>
      <c r="E652" s="30"/>
      <c r="F652" s="30"/>
      <c r="G652" s="30"/>
      <c r="H652" s="30"/>
      <c r="I652" s="73"/>
      <c r="J652" s="68"/>
      <c r="K652" s="30"/>
      <c r="L652" s="68" t="str">
        <f t="shared" si="41"/>
        <v/>
      </c>
      <c r="M652" s="30" t="str">
        <f t="shared" si="42"/>
        <v/>
      </c>
      <c r="N652" s="68" t="str">
        <f t="shared" si="43"/>
        <v/>
      </c>
      <c r="O652" s="68" t="str">
        <f t="shared" si="44"/>
        <v/>
      </c>
    </row>
    <row r="653" spans="2:15" ht="18" customHeight="1" x14ac:dyDescent="0.25">
      <c r="B653" s="21">
        <v>648</v>
      </c>
      <c r="C653" s="39"/>
      <c r="D653" s="39"/>
      <c r="E653" s="30"/>
      <c r="F653" s="30"/>
      <c r="G653" s="30"/>
      <c r="H653" s="30"/>
      <c r="I653" s="73"/>
      <c r="J653" s="68"/>
      <c r="K653" s="30"/>
      <c r="L653" s="68" t="str">
        <f t="shared" ref="L653:L716" si="45">IF(C653="","",IF(D653="","Não Finalizada","Finalizada"))</f>
        <v/>
      </c>
      <c r="M653" s="30" t="str">
        <f t="shared" ref="M653:M716" si="46">IF(E653="","","#"&amp;B653&amp;" ("&amp;TEXT(C653,"dd/mmm")&amp;") - "&amp;E653&amp;"/"&amp;F653)</f>
        <v/>
      </c>
      <c r="N653" s="68" t="str">
        <f t="shared" ref="N653:N716" si="47">IF(D653="","",D653-C653)</f>
        <v/>
      </c>
      <c r="O653" s="68" t="str">
        <f t="shared" ref="O653:O716" si="48">IF(J653="","",J653-I653)</f>
        <v/>
      </c>
    </row>
    <row r="654" spans="2:15" ht="18" customHeight="1" x14ac:dyDescent="0.25">
      <c r="B654" s="21">
        <v>649</v>
      </c>
      <c r="C654" s="39"/>
      <c r="D654" s="39"/>
      <c r="E654" s="30"/>
      <c r="F654" s="30"/>
      <c r="G654" s="30"/>
      <c r="H654" s="30"/>
      <c r="I654" s="73"/>
      <c r="J654" s="68"/>
      <c r="K654" s="30"/>
      <c r="L654" s="68" t="str">
        <f t="shared" si="45"/>
        <v/>
      </c>
      <c r="M654" s="30" t="str">
        <f t="shared" si="46"/>
        <v/>
      </c>
      <c r="N654" s="68" t="str">
        <f t="shared" si="47"/>
        <v/>
      </c>
      <c r="O654" s="68" t="str">
        <f t="shared" si="48"/>
        <v/>
      </c>
    </row>
    <row r="655" spans="2:15" ht="18" customHeight="1" x14ac:dyDescent="0.25">
      <c r="B655" s="21">
        <v>650</v>
      </c>
      <c r="C655" s="39"/>
      <c r="D655" s="39"/>
      <c r="E655" s="30"/>
      <c r="F655" s="30"/>
      <c r="G655" s="30"/>
      <c r="H655" s="30"/>
      <c r="I655" s="73"/>
      <c r="J655" s="68"/>
      <c r="K655" s="30"/>
      <c r="L655" s="68" t="str">
        <f t="shared" si="45"/>
        <v/>
      </c>
      <c r="M655" s="30" t="str">
        <f t="shared" si="46"/>
        <v/>
      </c>
      <c r="N655" s="68" t="str">
        <f t="shared" si="47"/>
        <v/>
      </c>
      <c r="O655" s="68" t="str">
        <f t="shared" si="48"/>
        <v/>
      </c>
    </row>
    <row r="656" spans="2:15" ht="18" customHeight="1" x14ac:dyDescent="0.25">
      <c r="B656" s="21">
        <v>651</v>
      </c>
      <c r="C656" s="39"/>
      <c r="D656" s="39"/>
      <c r="E656" s="30"/>
      <c r="F656" s="30"/>
      <c r="G656" s="30"/>
      <c r="H656" s="30"/>
      <c r="I656" s="73"/>
      <c r="J656" s="68"/>
      <c r="K656" s="30"/>
      <c r="L656" s="68" t="str">
        <f t="shared" si="45"/>
        <v/>
      </c>
      <c r="M656" s="30" t="str">
        <f t="shared" si="46"/>
        <v/>
      </c>
      <c r="N656" s="68" t="str">
        <f t="shared" si="47"/>
        <v/>
      </c>
      <c r="O656" s="68" t="str">
        <f t="shared" si="48"/>
        <v/>
      </c>
    </row>
    <row r="657" spans="2:15" ht="18" customHeight="1" x14ac:dyDescent="0.25">
      <c r="B657" s="21">
        <v>652</v>
      </c>
      <c r="C657" s="39"/>
      <c r="D657" s="39"/>
      <c r="E657" s="30"/>
      <c r="F657" s="30"/>
      <c r="G657" s="30"/>
      <c r="H657" s="30"/>
      <c r="I657" s="73"/>
      <c r="J657" s="68"/>
      <c r="K657" s="30"/>
      <c r="L657" s="68" t="str">
        <f t="shared" si="45"/>
        <v/>
      </c>
      <c r="M657" s="30" t="str">
        <f t="shared" si="46"/>
        <v/>
      </c>
      <c r="N657" s="68" t="str">
        <f t="shared" si="47"/>
        <v/>
      </c>
      <c r="O657" s="68" t="str">
        <f t="shared" si="48"/>
        <v/>
      </c>
    </row>
    <row r="658" spans="2:15" ht="18" customHeight="1" x14ac:dyDescent="0.25">
      <c r="B658" s="21">
        <v>653</v>
      </c>
      <c r="C658" s="39"/>
      <c r="D658" s="39"/>
      <c r="E658" s="30"/>
      <c r="F658" s="30"/>
      <c r="G658" s="30"/>
      <c r="H658" s="30"/>
      <c r="I658" s="73"/>
      <c r="J658" s="68"/>
      <c r="K658" s="30"/>
      <c r="L658" s="68" t="str">
        <f t="shared" si="45"/>
        <v/>
      </c>
      <c r="M658" s="30" t="str">
        <f t="shared" si="46"/>
        <v/>
      </c>
      <c r="N658" s="68" t="str">
        <f t="shared" si="47"/>
        <v/>
      </c>
      <c r="O658" s="68" t="str">
        <f t="shared" si="48"/>
        <v/>
      </c>
    </row>
    <row r="659" spans="2:15" ht="18" customHeight="1" x14ac:dyDescent="0.25">
      <c r="B659" s="21">
        <v>654</v>
      </c>
      <c r="C659" s="39"/>
      <c r="D659" s="39"/>
      <c r="E659" s="30"/>
      <c r="F659" s="30"/>
      <c r="G659" s="30"/>
      <c r="H659" s="30"/>
      <c r="I659" s="73"/>
      <c r="J659" s="68"/>
      <c r="K659" s="30"/>
      <c r="L659" s="68" t="str">
        <f t="shared" si="45"/>
        <v/>
      </c>
      <c r="M659" s="30" t="str">
        <f t="shared" si="46"/>
        <v/>
      </c>
      <c r="N659" s="68" t="str">
        <f t="shared" si="47"/>
        <v/>
      </c>
      <c r="O659" s="68" t="str">
        <f t="shared" si="48"/>
        <v/>
      </c>
    </row>
    <row r="660" spans="2:15" ht="18" customHeight="1" x14ac:dyDescent="0.25">
      <c r="B660" s="21">
        <v>655</v>
      </c>
      <c r="C660" s="39"/>
      <c r="D660" s="39"/>
      <c r="E660" s="30"/>
      <c r="F660" s="30"/>
      <c r="G660" s="30"/>
      <c r="H660" s="30"/>
      <c r="I660" s="73"/>
      <c r="J660" s="68"/>
      <c r="K660" s="30"/>
      <c r="L660" s="68" t="str">
        <f t="shared" si="45"/>
        <v/>
      </c>
      <c r="M660" s="30" t="str">
        <f t="shared" si="46"/>
        <v/>
      </c>
      <c r="N660" s="68" t="str">
        <f t="shared" si="47"/>
        <v/>
      </c>
      <c r="O660" s="68" t="str">
        <f t="shared" si="48"/>
        <v/>
      </c>
    </row>
    <row r="661" spans="2:15" ht="18" customHeight="1" x14ac:dyDescent="0.25">
      <c r="B661" s="21">
        <v>656</v>
      </c>
      <c r="C661" s="39"/>
      <c r="D661" s="39"/>
      <c r="E661" s="30"/>
      <c r="F661" s="30"/>
      <c r="G661" s="30"/>
      <c r="H661" s="30"/>
      <c r="I661" s="73"/>
      <c r="J661" s="68"/>
      <c r="K661" s="30"/>
      <c r="L661" s="68" t="str">
        <f t="shared" si="45"/>
        <v/>
      </c>
      <c r="M661" s="30" t="str">
        <f t="shared" si="46"/>
        <v/>
      </c>
      <c r="N661" s="68" t="str">
        <f t="shared" si="47"/>
        <v/>
      </c>
      <c r="O661" s="68" t="str">
        <f t="shared" si="48"/>
        <v/>
      </c>
    </row>
    <row r="662" spans="2:15" ht="18" customHeight="1" x14ac:dyDescent="0.25">
      <c r="B662" s="21">
        <v>657</v>
      </c>
      <c r="C662" s="39"/>
      <c r="D662" s="39"/>
      <c r="E662" s="30"/>
      <c r="F662" s="30"/>
      <c r="G662" s="30"/>
      <c r="H662" s="30"/>
      <c r="I662" s="73"/>
      <c r="J662" s="68"/>
      <c r="K662" s="30"/>
      <c r="L662" s="68" t="str">
        <f t="shared" si="45"/>
        <v/>
      </c>
      <c r="M662" s="30" t="str">
        <f t="shared" si="46"/>
        <v/>
      </c>
      <c r="N662" s="68" t="str">
        <f t="shared" si="47"/>
        <v/>
      </c>
      <c r="O662" s="68" t="str">
        <f t="shared" si="48"/>
        <v/>
      </c>
    </row>
    <row r="663" spans="2:15" ht="18" customHeight="1" x14ac:dyDescent="0.25">
      <c r="B663" s="21">
        <v>658</v>
      </c>
      <c r="C663" s="39"/>
      <c r="D663" s="39"/>
      <c r="E663" s="30"/>
      <c r="F663" s="30"/>
      <c r="G663" s="30"/>
      <c r="H663" s="30"/>
      <c r="I663" s="73"/>
      <c r="J663" s="68"/>
      <c r="K663" s="30"/>
      <c r="L663" s="68" t="str">
        <f t="shared" si="45"/>
        <v/>
      </c>
      <c r="M663" s="30" t="str">
        <f t="shared" si="46"/>
        <v/>
      </c>
      <c r="N663" s="68" t="str">
        <f t="shared" si="47"/>
        <v/>
      </c>
      <c r="O663" s="68" t="str">
        <f t="shared" si="48"/>
        <v/>
      </c>
    </row>
    <row r="664" spans="2:15" ht="18" customHeight="1" x14ac:dyDescent="0.25">
      <c r="B664" s="21">
        <v>659</v>
      </c>
      <c r="C664" s="39"/>
      <c r="D664" s="39"/>
      <c r="E664" s="30"/>
      <c r="F664" s="30"/>
      <c r="G664" s="30"/>
      <c r="H664" s="30"/>
      <c r="I664" s="73"/>
      <c r="J664" s="68"/>
      <c r="K664" s="30"/>
      <c r="L664" s="68" t="str">
        <f t="shared" si="45"/>
        <v/>
      </c>
      <c r="M664" s="30" t="str">
        <f t="shared" si="46"/>
        <v/>
      </c>
      <c r="N664" s="68" t="str">
        <f t="shared" si="47"/>
        <v/>
      </c>
      <c r="O664" s="68" t="str">
        <f t="shared" si="48"/>
        <v/>
      </c>
    </row>
    <row r="665" spans="2:15" ht="18" customHeight="1" x14ac:dyDescent="0.25">
      <c r="B665" s="21">
        <v>660</v>
      </c>
      <c r="C665" s="39"/>
      <c r="D665" s="39"/>
      <c r="E665" s="30"/>
      <c r="F665" s="30"/>
      <c r="G665" s="30"/>
      <c r="H665" s="30"/>
      <c r="I665" s="73"/>
      <c r="J665" s="68"/>
      <c r="K665" s="30"/>
      <c r="L665" s="68" t="str">
        <f t="shared" si="45"/>
        <v/>
      </c>
      <c r="M665" s="30" t="str">
        <f t="shared" si="46"/>
        <v/>
      </c>
      <c r="N665" s="68" t="str">
        <f t="shared" si="47"/>
        <v/>
      </c>
      <c r="O665" s="68" t="str">
        <f t="shared" si="48"/>
        <v/>
      </c>
    </row>
    <row r="666" spans="2:15" ht="18" customHeight="1" x14ac:dyDescent="0.25">
      <c r="B666" s="21">
        <v>661</v>
      </c>
      <c r="C666" s="39"/>
      <c r="D666" s="39"/>
      <c r="E666" s="30"/>
      <c r="F666" s="30"/>
      <c r="G666" s="30"/>
      <c r="H666" s="30"/>
      <c r="I666" s="73"/>
      <c r="J666" s="68"/>
      <c r="K666" s="30"/>
      <c r="L666" s="68" t="str">
        <f t="shared" si="45"/>
        <v/>
      </c>
      <c r="M666" s="30" t="str">
        <f t="shared" si="46"/>
        <v/>
      </c>
      <c r="N666" s="68" t="str">
        <f t="shared" si="47"/>
        <v/>
      </c>
      <c r="O666" s="68" t="str">
        <f t="shared" si="48"/>
        <v/>
      </c>
    </row>
    <row r="667" spans="2:15" ht="18" customHeight="1" x14ac:dyDescent="0.25">
      <c r="B667" s="21">
        <v>662</v>
      </c>
      <c r="C667" s="39"/>
      <c r="D667" s="39"/>
      <c r="E667" s="30"/>
      <c r="F667" s="30"/>
      <c r="G667" s="30"/>
      <c r="H667" s="30"/>
      <c r="I667" s="73"/>
      <c r="J667" s="68"/>
      <c r="K667" s="30"/>
      <c r="L667" s="68" t="str">
        <f t="shared" si="45"/>
        <v/>
      </c>
      <c r="M667" s="30" t="str">
        <f t="shared" si="46"/>
        <v/>
      </c>
      <c r="N667" s="68" t="str">
        <f t="shared" si="47"/>
        <v/>
      </c>
      <c r="O667" s="68" t="str">
        <f t="shared" si="48"/>
        <v/>
      </c>
    </row>
    <row r="668" spans="2:15" ht="18" customHeight="1" x14ac:dyDescent="0.25">
      <c r="B668" s="21">
        <v>663</v>
      </c>
      <c r="C668" s="39"/>
      <c r="D668" s="39"/>
      <c r="E668" s="30"/>
      <c r="F668" s="30"/>
      <c r="G668" s="30"/>
      <c r="H668" s="30"/>
      <c r="I668" s="73"/>
      <c r="J668" s="68"/>
      <c r="K668" s="30"/>
      <c r="L668" s="68" t="str">
        <f t="shared" si="45"/>
        <v/>
      </c>
      <c r="M668" s="30" t="str">
        <f t="shared" si="46"/>
        <v/>
      </c>
      <c r="N668" s="68" t="str">
        <f t="shared" si="47"/>
        <v/>
      </c>
      <c r="O668" s="68" t="str">
        <f t="shared" si="48"/>
        <v/>
      </c>
    </row>
    <row r="669" spans="2:15" ht="18" customHeight="1" x14ac:dyDescent="0.25">
      <c r="B669" s="21">
        <v>664</v>
      </c>
      <c r="C669" s="39"/>
      <c r="D669" s="39"/>
      <c r="E669" s="30"/>
      <c r="F669" s="30"/>
      <c r="G669" s="30"/>
      <c r="H669" s="30"/>
      <c r="I669" s="73"/>
      <c r="J669" s="68"/>
      <c r="K669" s="30"/>
      <c r="L669" s="68" t="str">
        <f t="shared" si="45"/>
        <v/>
      </c>
      <c r="M669" s="30" t="str">
        <f t="shared" si="46"/>
        <v/>
      </c>
      <c r="N669" s="68" t="str">
        <f t="shared" si="47"/>
        <v/>
      </c>
      <c r="O669" s="68" t="str">
        <f t="shared" si="48"/>
        <v/>
      </c>
    </row>
    <row r="670" spans="2:15" ht="18" customHeight="1" x14ac:dyDescent="0.25">
      <c r="B670" s="21">
        <v>665</v>
      </c>
      <c r="C670" s="39"/>
      <c r="D670" s="39"/>
      <c r="E670" s="30"/>
      <c r="F670" s="30"/>
      <c r="G670" s="30"/>
      <c r="H670" s="30"/>
      <c r="I670" s="73"/>
      <c r="J670" s="68"/>
      <c r="K670" s="30"/>
      <c r="L670" s="68" t="str">
        <f t="shared" si="45"/>
        <v/>
      </c>
      <c r="M670" s="30" t="str">
        <f t="shared" si="46"/>
        <v/>
      </c>
      <c r="N670" s="68" t="str">
        <f t="shared" si="47"/>
        <v/>
      </c>
      <c r="O670" s="68" t="str">
        <f t="shared" si="48"/>
        <v/>
      </c>
    </row>
    <row r="671" spans="2:15" ht="18" customHeight="1" x14ac:dyDescent="0.25">
      <c r="B671" s="21">
        <v>666</v>
      </c>
      <c r="C671" s="39"/>
      <c r="D671" s="39"/>
      <c r="E671" s="30"/>
      <c r="F671" s="30"/>
      <c r="G671" s="30"/>
      <c r="H671" s="30"/>
      <c r="I671" s="73"/>
      <c r="J671" s="68"/>
      <c r="K671" s="30"/>
      <c r="L671" s="68" t="str">
        <f t="shared" si="45"/>
        <v/>
      </c>
      <c r="M671" s="30" t="str">
        <f t="shared" si="46"/>
        <v/>
      </c>
      <c r="N671" s="68" t="str">
        <f t="shared" si="47"/>
        <v/>
      </c>
      <c r="O671" s="68" t="str">
        <f t="shared" si="48"/>
        <v/>
      </c>
    </row>
    <row r="672" spans="2:15" ht="18" customHeight="1" x14ac:dyDescent="0.25">
      <c r="B672" s="21">
        <v>667</v>
      </c>
      <c r="C672" s="39"/>
      <c r="D672" s="39"/>
      <c r="E672" s="30"/>
      <c r="F672" s="30"/>
      <c r="G672" s="30"/>
      <c r="H672" s="30"/>
      <c r="I672" s="73"/>
      <c r="J672" s="68"/>
      <c r="K672" s="30"/>
      <c r="L672" s="68" t="str">
        <f t="shared" si="45"/>
        <v/>
      </c>
      <c r="M672" s="30" t="str">
        <f t="shared" si="46"/>
        <v/>
      </c>
      <c r="N672" s="68" t="str">
        <f t="shared" si="47"/>
        <v/>
      </c>
      <c r="O672" s="68" t="str">
        <f t="shared" si="48"/>
        <v/>
      </c>
    </row>
    <row r="673" spans="2:15" ht="18" customHeight="1" x14ac:dyDescent="0.25">
      <c r="B673" s="21">
        <v>668</v>
      </c>
      <c r="C673" s="39"/>
      <c r="D673" s="39"/>
      <c r="E673" s="30"/>
      <c r="F673" s="30"/>
      <c r="G673" s="30"/>
      <c r="H673" s="30"/>
      <c r="I673" s="73"/>
      <c r="J673" s="68"/>
      <c r="K673" s="30"/>
      <c r="L673" s="68" t="str">
        <f t="shared" si="45"/>
        <v/>
      </c>
      <c r="M673" s="30" t="str">
        <f t="shared" si="46"/>
        <v/>
      </c>
      <c r="N673" s="68" t="str">
        <f t="shared" si="47"/>
        <v/>
      </c>
      <c r="O673" s="68" t="str">
        <f t="shared" si="48"/>
        <v/>
      </c>
    </row>
    <row r="674" spans="2:15" ht="18" customHeight="1" x14ac:dyDescent="0.25">
      <c r="B674" s="21">
        <v>669</v>
      </c>
      <c r="C674" s="39"/>
      <c r="D674" s="39"/>
      <c r="E674" s="30"/>
      <c r="F674" s="30"/>
      <c r="G674" s="30"/>
      <c r="H674" s="30"/>
      <c r="I674" s="73"/>
      <c r="J674" s="68"/>
      <c r="K674" s="30"/>
      <c r="L674" s="68" t="str">
        <f t="shared" si="45"/>
        <v/>
      </c>
      <c r="M674" s="30" t="str">
        <f t="shared" si="46"/>
        <v/>
      </c>
      <c r="N674" s="68" t="str">
        <f t="shared" si="47"/>
        <v/>
      </c>
      <c r="O674" s="68" t="str">
        <f t="shared" si="48"/>
        <v/>
      </c>
    </row>
    <row r="675" spans="2:15" ht="18" customHeight="1" x14ac:dyDescent="0.25">
      <c r="B675" s="21">
        <v>670</v>
      </c>
      <c r="C675" s="39"/>
      <c r="D675" s="39"/>
      <c r="E675" s="30"/>
      <c r="F675" s="30"/>
      <c r="G675" s="30"/>
      <c r="H675" s="30"/>
      <c r="I675" s="73"/>
      <c r="J675" s="68"/>
      <c r="K675" s="30"/>
      <c r="L675" s="68" t="str">
        <f t="shared" si="45"/>
        <v/>
      </c>
      <c r="M675" s="30" t="str">
        <f t="shared" si="46"/>
        <v/>
      </c>
      <c r="N675" s="68" t="str">
        <f t="shared" si="47"/>
        <v/>
      </c>
      <c r="O675" s="68" t="str">
        <f t="shared" si="48"/>
        <v/>
      </c>
    </row>
    <row r="676" spans="2:15" ht="18" customHeight="1" x14ac:dyDescent="0.25">
      <c r="B676" s="21">
        <v>671</v>
      </c>
      <c r="C676" s="39"/>
      <c r="D676" s="39"/>
      <c r="E676" s="30"/>
      <c r="F676" s="30"/>
      <c r="G676" s="30"/>
      <c r="H676" s="30"/>
      <c r="I676" s="73"/>
      <c r="J676" s="68"/>
      <c r="K676" s="30"/>
      <c r="L676" s="68" t="str">
        <f t="shared" si="45"/>
        <v/>
      </c>
      <c r="M676" s="30" t="str">
        <f t="shared" si="46"/>
        <v/>
      </c>
      <c r="N676" s="68" t="str">
        <f t="shared" si="47"/>
        <v/>
      </c>
      <c r="O676" s="68" t="str">
        <f t="shared" si="48"/>
        <v/>
      </c>
    </row>
    <row r="677" spans="2:15" ht="18" customHeight="1" x14ac:dyDescent="0.25">
      <c r="B677" s="21">
        <v>672</v>
      </c>
      <c r="C677" s="39"/>
      <c r="D677" s="39"/>
      <c r="E677" s="30"/>
      <c r="F677" s="30"/>
      <c r="G677" s="30"/>
      <c r="H677" s="30"/>
      <c r="I677" s="73"/>
      <c r="J677" s="68"/>
      <c r="K677" s="30"/>
      <c r="L677" s="68" t="str">
        <f t="shared" si="45"/>
        <v/>
      </c>
      <c r="M677" s="30" t="str">
        <f t="shared" si="46"/>
        <v/>
      </c>
      <c r="N677" s="68" t="str">
        <f t="shared" si="47"/>
        <v/>
      </c>
      <c r="O677" s="68" t="str">
        <f t="shared" si="48"/>
        <v/>
      </c>
    </row>
    <row r="678" spans="2:15" ht="18" customHeight="1" x14ac:dyDescent="0.25">
      <c r="B678" s="21">
        <v>673</v>
      </c>
      <c r="C678" s="39"/>
      <c r="D678" s="39"/>
      <c r="E678" s="30"/>
      <c r="F678" s="30"/>
      <c r="G678" s="30"/>
      <c r="H678" s="30"/>
      <c r="I678" s="73"/>
      <c r="J678" s="68"/>
      <c r="K678" s="30"/>
      <c r="L678" s="68" t="str">
        <f t="shared" si="45"/>
        <v/>
      </c>
      <c r="M678" s="30" t="str">
        <f t="shared" si="46"/>
        <v/>
      </c>
      <c r="N678" s="68" t="str">
        <f t="shared" si="47"/>
        <v/>
      </c>
      <c r="O678" s="68" t="str">
        <f t="shared" si="48"/>
        <v/>
      </c>
    </row>
    <row r="679" spans="2:15" ht="18" customHeight="1" x14ac:dyDescent="0.25">
      <c r="B679" s="21">
        <v>674</v>
      </c>
      <c r="C679" s="39"/>
      <c r="D679" s="39"/>
      <c r="E679" s="30"/>
      <c r="F679" s="30"/>
      <c r="G679" s="30"/>
      <c r="H679" s="30"/>
      <c r="I679" s="73"/>
      <c r="J679" s="68"/>
      <c r="K679" s="30"/>
      <c r="L679" s="68" t="str">
        <f t="shared" si="45"/>
        <v/>
      </c>
      <c r="M679" s="30" t="str">
        <f t="shared" si="46"/>
        <v/>
      </c>
      <c r="N679" s="68" t="str">
        <f t="shared" si="47"/>
        <v/>
      </c>
      <c r="O679" s="68" t="str">
        <f t="shared" si="48"/>
        <v/>
      </c>
    </row>
    <row r="680" spans="2:15" ht="18" customHeight="1" x14ac:dyDescent="0.25">
      <c r="B680" s="21">
        <v>675</v>
      </c>
      <c r="C680" s="39"/>
      <c r="D680" s="39"/>
      <c r="E680" s="30"/>
      <c r="F680" s="30"/>
      <c r="G680" s="30"/>
      <c r="H680" s="30"/>
      <c r="I680" s="73"/>
      <c r="J680" s="68"/>
      <c r="K680" s="30"/>
      <c r="L680" s="68" t="str">
        <f t="shared" si="45"/>
        <v/>
      </c>
      <c r="M680" s="30" t="str">
        <f t="shared" si="46"/>
        <v/>
      </c>
      <c r="N680" s="68" t="str">
        <f t="shared" si="47"/>
        <v/>
      </c>
      <c r="O680" s="68" t="str">
        <f t="shared" si="48"/>
        <v/>
      </c>
    </row>
    <row r="681" spans="2:15" ht="18" customHeight="1" x14ac:dyDescent="0.25">
      <c r="B681" s="21">
        <v>676</v>
      </c>
      <c r="C681" s="39"/>
      <c r="D681" s="39"/>
      <c r="E681" s="30"/>
      <c r="F681" s="30"/>
      <c r="G681" s="30"/>
      <c r="H681" s="30"/>
      <c r="I681" s="73"/>
      <c r="J681" s="68"/>
      <c r="K681" s="30"/>
      <c r="L681" s="68" t="str">
        <f t="shared" si="45"/>
        <v/>
      </c>
      <c r="M681" s="30" t="str">
        <f t="shared" si="46"/>
        <v/>
      </c>
      <c r="N681" s="68" t="str">
        <f t="shared" si="47"/>
        <v/>
      </c>
      <c r="O681" s="68" t="str">
        <f t="shared" si="48"/>
        <v/>
      </c>
    </row>
    <row r="682" spans="2:15" ht="18" customHeight="1" x14ac:dyDescent="0.25">
      <c r="B682" s="21">
        <v>677</v>
      </c>
      <c r="C682" s="39"/>
      <c r="D682" s="39"/>
      <c r="E682" s="30"/>
      <c r="F682" s="30"/>
      <c r="G682" s="30"/>
      <c r="H682" s="30"/>
      <c r="I682" s="73"/>
      <c r="J682" s="68"/>
      <c r="K682" s="30"/>
      <c r="L682" s="68" t="str">
        <f t="shared" si="45"/>
        <v/>
      </c>
      <c r="M682" s="30" t="str">
        <f t="shared" si="46"/>
        <v/>
      </c>
      <c r="N682" s="68" t="str">
        <f t="shared" si="47"/>
        <v/>
      </c>
      <c r="O682" s="68" t="str">
        <f t="shared" si="48"/>
        <v/>
      </c>
    </row>
    <row r="683" spans="2:15" ht="18" customHeight="1" x14ac:dyDescent="0.25">
      <c r="B683" s="21">
        <v>678</v>
      </c>
      <c r="C683" s="39"/>
      <c r="D683" s="39"/>
      <c r="E683" s="30"/>
      <c r="F683" s="30"/>
      <c r="G683" s="30"/>
      <c r="H683" s="30"/>
      <c r="I683" s="73"/>
      <c r="J683" s="68"/>
      <c r="K683" s="30"/>
      <c r="L683" s="68" t="str">
        <f t="shared" si="45"/>
        <v/>
      </c>
      <c r="M683" s="30" t="str">
        <f t="shared" si="46"/>
        <v/>
      </c>
      <c r="N683" s="68" t="str">
        <f t="shared" si="47"/>
        <v/>
      </c>
      <c r="O683" s="68" t="str">
        <f t="shared" si="48"/>
        <v/>
      </c>
    </row>
    <row r="684" spans="2:15" ht="18" customHeight="1" x14ac:dyDescent="0.25">
      <c r="B684" s="21">
        <v>679</v>
      </c>
      <c r="C684" s="39"/>
      <c r="D684" s="39"/>
      <c r="E684" s="30"/>
      <c r="F684" s="30"/>
      <c r="G684" s="30"/>
      <c r="H684" s="30"/>
      <c r="I684" s="73"/>
      <c r="J684" s="68"/>
      <c r="K684" s="30"/>
      <c r="L684" s="68" t="str">
        <f t="shared" si="45"/>
        <v/>
      </c>
      <c r="M684" s="30" t="str">
        <f t="shared" si="46"/>
        <v/>
      </c>
      <c r="N684" s="68" t="str">
        <f t="shared" si="47"/>
        <v/>
      </c>
      <c r="O684" s="68" t="str">
        <f t="shared" si="48"/>
        <v/>
      </c>
    </row>
    <row r="685" spans="2:15" ht="18" customHeight="1" x14ac:dyDescent="0.25">
      <c r="B685" s="21">
        <v>680</v>
      </c>
      <c r="C685" s="39"/>
      <c r="D685" s="39"/>
      <c r="E685" s="30"/>
      <c r="F685" s="30"/>
      <c r="G685" s="30"/>
      <c r="H685" s="30"/>
      <c r="I685" s="73"/>
      <c r="J685" s="68"/>
      <c r="K685" s="30"/>
      <c r="L685" s="68" t="str">
        <f t="shared" si="45"/>
        <v/>
      </c>
      <c r="M685" s="30" t="str">
        <f t="shared" si="46"/>
        <v/>
      </c>
      <c r="N685" s="68" t="str">
        <f t="shared" si="47"/>
        <v/>
      </c>
      <c r="O685" s="68" t="str">
        <f t="shared" si="48"/>
        <v/>
      </c>
    </row>
    <row r="686" spans="2:15" ht="18" customHeight="1" x14ac:dyDescent="0.25">
      <c r="B686" s="21">
        <v>681</v>
      </c>
      <c r="C686" s="39"/>
      <c r="D686" s="39"/>
      <c r="E686" s="30"/>
      <c r="F686" s="30"/>
      <c r="G686" s="30"/>
      <c r="H686" s="30"/>
      <c r="I686" s="73"/>
      <c r="J686" s="68"/>
      <c r="K686" s="30"/>
      <c r="L686" s="68" t="str">
        <f t="shared" si="45"/>
        <v/>
      </c>
      <c r="M686" s="30" t="str">
        <f t="shared" si="46"/>
        <v/>
      </c>
      <c r="N686" s="68" t="str">
        <f t="shared" si="47"/>
        <v/>
      </c>
      <c r="O686" s="68" t="str">
        <f t="shared" si="48"/>
        <v/>
      </c>
    </row>
    <row r="687" spans="2:15" ht="18" customHeight="1" x14ac:dyDescent="0.25">
      <c r="B687" s="21">
        <v>682</v>
      </c>
      <c r="C687" s="39"/>
      <c r="D687" s="39"/>
      <c r="E687" s="30"/>
      <c r="F687" s="30"/>
      <c r="G687" s="30"/>
      <c r="H687" s="30"/>
      <c r="I687" s="73"/>
      <c r="J687" s="68"/>
      <c r="K687" s="30"/>
      <c r="L687" s="68" t="str">
        <f t="shared" si="45"/>
        <v/>
      </c>
      <c r="M687" s="30" t="str">
        <f t="shared" si="46"/>
        <v/>
      </c>
      <c r="N687" s="68" t="str">
        <f t="shared" si="47"/>
        <v/>
      </c>
      <c r="O687" s="68" t="str">
        <f t="shared" si="48"/>
        <v/>
      </c>
    </row>
    <row r="688" spans="2:15" ht="18" customHeight="1" x14ac:dyDescent="0.25">
      <c r="B688" s="21">
        <v>683</v>
      </c>
      <c r="C688" s="39"/>
      <c r="D688" s="39"/>
      <c r="E688" s="30"/>
      <c r="F688" s="30"/>
      <c r="G688" s="30"/>
      <c r="H688" s="30"/>
      <c r="I688" s="73"/>
      <c r="J688" s="68"/>
      <c r="K688" s="30"/>
      <c r="L688" s="68" t="str">
        <f t="shared" si="45"/>
        <v/>
      </c>
      <c r="M688" s="30" t="str">
        <f t="shared" si="46"/>
        <v/>
      </c>
      <c r="N688" s="68" t="str">
        <f t="shared" si="47"/>
        <v/>
      </c>
      <c r="O688" s="68" t="str">
        <f t="shared" si="48"/>
        <v/>
      </c>
    </row>
    <row r="689" spans="2:15" ht="18" customHeight="1" x14ac:dyDescent="0.25">
      <c r="B689" s="21">
        <v>684</v>
      </c>
      <c r="C689" s="39"/>
      <c r="D689" s="39"/>
      <c r="E689" s="30"/>
      <c r="F689" s="30"/>
      <c r="G689" s="30"/>
      <c r="H689" s="30"/>
      <c r="I689" s="73"/>
      <c r="J689" s="68"/>
      <c r="K689" s="30"/>
      <c r="L689" s="68" t="str">
        <f t="shared" si="45"/>
        <v/>
      </c>
      <c r="M689" s="30" t="str">
        <f t="shared" si="46"/>
        <v/>
      </c>
      <c r="N689" s="68" t="str">
        <f t="shared" si="47"/>
        <v/>
      </c>
      <c r="O689" s="68" t="str">
        <f t="shared" si="48"/>
        <v/>
      </c>
    </row>
    <row r="690" spans="2:15" ht="18" customHeight="1" x14ac:dyDescent="0.25">
      <c r="B690" s="21">
        <v>685</v>
      </c>
      <c r="C690" s="39"/>
      <c r="D690" s="39"/>
      <c r="E690" s="30"/>
      <c r="F690" s="30"/>
      <c r="G690" s="30"/>
      <c r="H690" s="30"/>
      <c r="I690" s="73"/>
      <c r="J690" s="68"/>
      <c r="K690" s="30"/>
      <c r="L690" s="68" t="str">
        <f t="shared" si="45"/>
        <v/>
      </c>
      <c r="M690" s="30" t="str">
        <f t="shared" si="46"/>
        <v/>
      </c>
      <c r="N690" s="68" t="str">
        <f t="shared" si="47"/>
        <v/>
      </c>
      <c r="O690" s="68" t="str">
        <f t="shared" si="48"/>
        <v/>
      </c>
    </row>
    <row r="691" spans="2:15" ht="18" customHeight="1" x14ac:dyDescent="0.25">
      <c r="B691" s="21">
        <v>686</v>
      </c>
      <c r="C691" s="39"/>
      <c r="D691" s="39"/>
      <c r="E691" s="30"/>
      <c r="F691" s="30"/>
      <c r="G691" s="30"/>
      <c r="H691" s="30"/>
      <c r="I691" s="73"/>
      <c r="J691" s="68"/>
      <c r="K691" s="30"/>
      <c r="L691" s="68" t="str">
        <f t="shared" si="45"/>
        <v/>
      </c>
      <c r="M691" s="30" t="str">
        <f t="shared" si="46"/>
        <v/>
      </c>
      <c r="N691" s="68" t="str">
        <f t="shared" si="47"/>
        <v/>
      </c>
      <c r="O691" s="68" t="str">
        <f t="shared" si="48"/>
        <v/>
      </c>
    </row>
    <row r="692" spans="2:15" ht="18" customHeight="1" x14ac:dyDescent="0.25">
      <c r="B692" s="21">
        <v>687</v>
      </c>
      <c r="C692" s="39"/>
      <c r="D692" s="39"/>
      <c r="E692" s="30"/>
      <c r="F692" s="30"/>
      <c r="G692" s="30"/>
      <c r="H692" s="30"/>
      <c r="I692" s="73"/>
      <c r="J692" s="68"/>
      <c r="K692" s="30"/>
      <c r="L692" s="68" t="str">
        <f t="shared" si="45"/>
        <v/>
      </c>
      <c r="M692" s="30" t="str">
        <f t="shared" si="46"/>
        <v/>
      </c>
      <c r="N692" s="68" t="str">
        <f t="shared" si="47"/>
        <v/>
      </c>
      <c r="O692" s="68" t="str">
        <f t="shared" si="48"/>
        <v/>
      </c>
    </row>
    <row r="693" spans="2:15" ht="18" customHeight="1" x14ac:dyDescent="0.25">
      <c r="B693" s="21">
        <v>688</v>
      </c>
      <c r="C693" s="39"/>
      <c r="D693" s="39"/>
      <c r="E693" s="30"/>
      <c r="F693" s="30"/>
      <c r="G693" s="30"/>
      <c r="H693" s="30"/>
      <c r="I693" s="73"/>
      <c r="J693" s="68"/>
      <c r="K693" s="30"/>
      <c r="L693" s="68" t="str">
        <f t="shared" si="45"/>
        <v/>
      </c>
      <c r="M693" s="30" t="str">
        <f t="shared" si="46"/>
        <v/>
      </c>
      <c r="N693" s="68" t="str">
        <f t="shared" si="47"/>
        <v/>
      </c>
      <c r="O693" s="68" t="str">
        <f t="shared" si="48"/>
        <v/>
      </c>
    </row>
    <row r="694" spans="2:15" ht="18" customHeight="1" x14ac:dyDescent="0.25">
      <c r="B694" s="21">
        <v>689</v>
      </c>
      <c r="C694" s="39"/>
      <c r="D694" s="39"/>
      <c r="E694" s="30"/>
      <c r="F694" s="30"/>
      <c r="G694" s="30"/>
      <c r="H694" s="30"/>
      <c r="I694" s="73"/>
      <c r="J694" s="68"/>
      <c r="K694" s="30"/>
      <c r="L694" s="68" t="str">
        <f t="shared" si="45"/>
        <v/>
      </c>
      <c r="M694" s="30" t="str">
        <f t="shared" si="46"/>
        <v/>
      </c>
      <c r="N694" s="68" t="str">
        <f t="shared" si="47"/>
        <v/>
      </c>
      <c r="O694" s="68" t="str">
        <f t="shared" si="48"/>
        <v/>
      </c>
    </row>
    <row r="695" spans="2:15" ht="18" customHeight="1" x14ac:dyDescent="0.25">
      <c r="B695" s="21">
        <v>690</v>
      </c>
      <c r="C695" s="39"/>
      <c r="D695" s="39"/>
      <c r="E695" s="30"/>
      <c r="F695" s="30"/>
      <c r="G695" s="30"/>
      <c r="H695" s="30"/>
      <c r="I695" s="73"/>
      <c r="J695" s="68"/>
      <c r="K695" s="30"/>
      <c r="L695" s="68" t="str">
        <f t="shared" si="45"/>
        <v/>
      </c>
      <c r="M695" s="30" t="str">
        <f t="shared" si="46"/>
        <v/>
      </c>
      <c r="N695" s="68" t="str">
        <f t="shared" si="47"/>
        <v/>
      </c>
      <c r="O695" s="68" t="str">
        <f t="shared" si="48"/>
        <v/>
      </c>
    </row>
    <row r="696" spans="2:15" ht="18" customHeight="1" x14ac:dyDescent="0.25">
      <c r="B696" s="21">
        <v>691</v>
      </c>
      <c r="C696" s="39"/>
      <c r="D696" s="39"/>
      <c r="E696" s="30"/>
      <c r="F696" s="30"/>
      <c r="G696" s="30"/>
      <c r="H696" s="30"/>
      <c r="I696" s="73"/>
      <c r="J696" s="68"/>
      <c r="K696" s="30"/>
      <c r="L696" s="68" t="str">
        <f t="shared" si="45"/>
        <v/>
      </c>
      <c r="M696" s="30" t="str">
        <f t="shared" si="46"/>
        <v/>
      </c>
      <c r="N696" s="68" t="str">
        <f t="shared" si="47"/>
        <v/>
      </c>
      <c r="O696" s="68" t="str">
        <f t="shared" si="48"/>
        <v/>
      </c>
    </row>
    <row r="697" spans="2:15" ht="18" customHeight="1" x14ac:dyDescent="0.25">
      <c r="B697" s="21">
        <v>692</v>
      </c>
      <c r="C697" s="39"/>
      <c r="D697" s="39"/>
      <c r="E697" s="30"/>
      <c r="F697" s="30"/>
      <c r="G697" s="30"/>
      <c r="H697" s="30"/>
      <c r="I697" s="73"/>
      <c r="J697" s="68"/>
      <c r="K697" s="30"/>
      <c r="L697" s="68" t="str">
        <f t="shared" si="45"/>
        <v/>
      </c>
      <c r="M697" s="30" t="str">
        <f t="shared" si="46"/>
        <v/>
      </c>
      <c r="N697" s="68" t="str">
        <f t="shared" si="47"/>
        <v/>
      </c>
      <c r="O697" s="68" t="str">
        <f t="shared" si="48"/>
        <v/>
      </c>
    </row>
    <row r="698" spans="2:15" ht="18" customHeight="1" x14ac:dyDescent="0.25">
      <c r="B698" s="21">
        <v>693</v>
      </c>
      <c r="C698" s="39"/>
      <c r="D698" s="39"/>
      <c r="E698" s="30"/>
      <c r="F698" s="30"/>
      <c r="G698" s="30"/>
      <c r="H698" s="30"/>
      <c r="I698" s="73"/>
      <c r="J698" s="68"/>
      <c r="K698" s="30"/>
      <c r="L698" s="68" t="str">
        <f t="shared" si="45"/>
        <v/>
      </c>
      <c r="M698" s="30" t="str">
        <f t="shared" si="46"/>
        <v/>
      </c>
      <c r="N698" s="68" t="str">
        <f t="shared" si="47"/>
        <v/>
      </c>
      <c r="O698" s="68" t="str">
        <f t="shared" si="48"/>
        <v/>
      </c>
    </row>
    <row r="699" spans="2:15" ht="18" customHeight="1" x14ac:dyDescent="0.25">
      <c r="B699" s="21">
        <v>694</v>
      </c>
      <c r="C699" s="39"/>
      <c r="D699" s="39"/>
      <c r="E699" s="30"/>
      <c r="F699" s="30"/>
      <c r="G699" s="30"/>
      <c r="H699" s="30"/>
      <c r="I699" s="73"/>
      <c r="J699" s="68"/>
      <c r="K699" s="30"/>
      <c r="L699" s="68" t="str">
        <f t="shared" si="45"/>
        <v/>
      </c>
      <c r="M699" s="30" t="str">
        <f t="shared" si="46"/>
        <v/>
      </c>
      <c r="N699" s="68" t="str">
        <f t="shared" si="47"/>
        <v/>
      </c>
      <c r="O699" s="68" t="str">
        <f t="shared" si="48"/>
        <v/>
      </c>
    </row>
    <row r="700" spans="2:15" ht="18" customHeight="1" x14ac:dyDescent="0.25">
      <c r="B700" s="21">
        <v>695</v>
      </c>
      <c r="C700" s="39"/>
      <c r="D700" s="39"/>
      <c r="E700" s="30"/>
      <c r="F700" s="30"/>
      <c r="G700" s="30"/>
      <c r="H700" s="30"/>
      <c r="I700" s="73"/>
      <c r="J700" s="68"/>
      <c r="K700" s="30"/>
      <c r="L700" s="68" t="str">
        <f t="shared" si="45"/>
        <v/>
      </c>
      <c r="M700" s="30" t="str">
        <f t="shared" si="46"/>
        <v/>
      </c>
      <c r="N700" s="68" t="str">
        <f t="shared" si="47"/>
        <v/>
      </c>
      <c r="O700" s="68" t="str">
        <f t="shared" si="48"/>
        <v/>
      </c>
    </row>
    <row r="701" spans="2:15" ht="18" customHeight="1" x14ac:dyDescent="0.25">
      <c r="B701" s="21">
        <v>696</v>
      </c>
      <c r="C701" s="39"/>
      <c r="D701" s="39"/>
      <c r="E701" s="30"/>
      <c r="F701" s="30"/>
      <c r="G701" s="30"/>
      <c r="H701" s="30"/>
      <c r="I701" s="73"/>
      <c r="J701" s="68"/>
      <c r="K701" s="30"/>
      <c r="L701" s="68" t="str">
        <f t="shared" si="45"/>
        <v/>
      </c>
      <c r="M701" s="30" t="str">
        <f t="shared" si="46"/>
        <v/>
      </c>
      <c r="N701" s="68" t="str">
        <f t="shared" si="47"/>
        <v/>
      </c>
      <c r="O701" s="68" t="str">
        <f t="shared" si="48"/>
        <v/>
      </c>
    </row>
    <row r="702" spans="2:15" ht="18" customHeight="1" x14ac:dyDescent="0.25">
      <c r="B702" s="21">
        <v>697</v>
      </c>
      <c r="C702" s="39"/>
      <c r="D702" s="39"/>
      <c r="E702" s="30"/>
      <c r="F702" s="30"/>
      <c r="G702" s="30"/>
      <c r="H702" s="30"/>
      <c r="I702" s="73"/>
      <c r="J702" s="68"/>
      <c r="K702" s="30"/>
      <c r="L702" s="68" t="str">
        <f t="shared" si="45"/>
        <v/>
      </c>
      <c r="M702" s="30" t="str">
        <f t="shared" si="46"/>
        <v/>
      </c>
      <c r="N702" s="68" t="str">
        <f t="shared" si="47"/>
        <v/>
      </c>
      <c r="O702" s="68" t="str">
        <f t="shared" si="48"/>
        <v/>
      </c>
    </row>
    <row r="703" spans="2:15" ht="18" customHeight="1" x14ac:dyDescent="0.25">
      <c r="B703" s="21">
        <v>698</v>
      </c>
      <c r="C703" s="39"/>
      <c r="D703" s="39"/>
      <c r="E703" s="30"/>
      <c r="F703" s="30"/>
      <c r="G703" s="30"/>
      <c r="H703" s="30"/>
      <c r="I703" s="73"/>
      <c r="J703" s="68"/>
      <c r="K703" s="30"/>
      <c r="L703" s="68" t="str">
        <f t="shared" si="45"/>
        <v/>
      </c>
      <c r="M703" s="30" t="str">
        <f t="shared" si="46"/>
        <v/>
      </c>
      <c r="N703" s="68" t="str">
        <f t="shared" si="47"/>
        <v/>
      </c>
      <c r="O703" s="68" t="str">
        <f t="shared" si="48"/>
        <v/>
      </c>
    </row>
    <row r="704" spans="2:15" ht="18" customHeight="1" x14ac:dyDescent="0.25">
      <c r="B704" s="21">
        <v>699</v>
      </c>
      <c r="C704" s="39"/>
      <c r="D704" s="39"/>
      <c r="E704" s="30"/>
      <c r="F704" s="30"/>
      <c r="G704" s="30"/>
      <c r="H704" s="30"/>
      <c r="I704" s="73"/>
      <c r="J704" s="68"/>
      <c r="K704" s="30"/>
      <c r="L704" s="68" t="str">
        <f t="shared" si="45"/>
        <v/>
      </c>
      <c r="M704" s="30" t="str">
        <f t="shared" si="46"/>
        <v/>
      </c>
      <c r="N704" s="68" t="str">
        <f t="shared" si="47"/>
        <v/>
      </c>
      <c r="O704" s="68" t="str">
        <f t="shared" si="48"/>
        <v/>
      </c>
    </row>
    <row r="705" spans="2:15" ht="18" customHeight="1" x14ac:dyDescent="0.25">
      <c r="B705" s="21">
        <v>700</v>
      </c>
      <c r="C705" s="39"/>
      <c r="D705" s="39"/>
      <c r="E705" s="30"/>
      <c r="F705" s="30"/>
      <c r="G705" s="30"/>
      <c r="H705" s="30"/>
      <c r="I705" s="73"/>
      <c r="J705" s="68"/>
      <c r="K705" s="30"/>
      <c r="L705" s="68" t="str">
        <f t="shared" si="45"/>
        <v/>
      </c>
      <c r="M705" s="30" t="str">
        <f t="shared" si="46"/>
        <v/>
      </c>
      <c r="N705" s="68" t="str">
        <f t="shared" si="47"/>
        <v/>
      </c>
      <c r="O705" s="68" t="str">
        <f t="shared" si="48"/>
        <v/>
      </c>
    </row>
    <row r="706" spans="2:15" ht="18" customHeight="1" x14ac:dyDescent="0.25">
      <c r="B706" s="21">
        <v>701</v>
      </c>
      <c r="C706" s="39"/>
      <c r="D706" s="39"/>
      <c r="E706" s="30"/>
      <c r="F706" s="30"/>
      <c r="G706" s="30"/>
      <c r="H706" s="30"/>
      <c r="I706" s="73"/>
      <c r="J706" s="68"/>
      <c r="K706" s="30"/>
      <c r="L706" s="68" t="str">
        <f t="shared" si="45"/>
        <v/>
      </c>
      <c r="M706" s="30" t="str">
        <f t="shared" si="46"/>
        <v/>
      </c>
      <c r="N706" s="68" t="str">
        <f t="shared" si="47"/>
        <v/>
      </c>
      <c r="O706" s="68" t="str">
        <f t="shared" si="48"/>
        <v/>
      </c>
    </row>
    <row r="707" spans="2:15" ht="18" customHeight="1" x14ac:dyDescent="0.25">
      <c r="B707" s="21">
        <v>702</v>
      </c>
      <c r="C707" s="39"/>
      <c r="D707" s="39"/>
      <c r="E707" s="30"/>
      <c r="F707" s="30"/>
      <c r="G707" s="30"/>
      <c r="H707" s="30"/>
      <c r="I707" s="73"/>
      <c r="J707" s="68"/>
      <c r="K707" s="30"/>
      <c r="L707" s="68" t="str">
        <f t="shared" si="45"/>
        <v/>
      </c>
      <c r="M707" s="30" t="str">
        <f t="shared" si="46"/>
        <v/>
      </c>
      <c r="N707" s="68" t="str">
        <f t="shared" si="47"/>
        <v/>
      </c>
      <c r="O707" s="68" t="str">
        <f t="shared" si="48"/>
        <v/>
      </c>
    </row>
    <row r="708" spans="2:15" ht="18" customHeight="1" x14ac:dyDescent="0.25">
      <c r="B708" s="21">
        <v>703</v>
      </c>
      <c r="C708" s="39"/>
      <c r="D708" s="39"/>
      <c r="E708" s="30"/>
      <c r="F708" s="30"/>
      <c r="G708" s="30"/>
      <c r="H708" s="30"/>
      <c r="I708" s="73"/>
      <c r="J708" s="68"/>
      <c r="K708" s="30"/>
      <c r="L708" s="68" t="str">
        <f t="shared" si="45"/>
        <v/>
      </c>
      <c r="M708" s="30" t="str">
        <f t="shared" si="46"/>
        <v/>
      </c>
      <c r="N708" s="68" t="str">
        <f t="shared" si="47"/>
        <v/>
      </c>
      <c r="O708" s="68" t="str">
        <f t="shared" si="48"/>
        <v/>
      </c>
    </row>
    <row r="709" spans="2:15" ht="18" customHeight="1" x14ac:dyDescent="0.25">
      <c r="B709" s="21">
        <v>704</v>
      </c>
      <c r="C709" s="39"/>
      <c r="D709" s="39"/>
      <c r="E709" s="30"/>
      <c r="F709" s="30"/>
      <c r="G709" s="30"/>
      <c r="H709" s="30"/>
      <c r="I709" s="73"/>
      <c r="J709" s="68"/>
      <c r="K709" s="30"/>
      <c r="L709" s="68" t="str">
        <f t="shared" si="45"/>
        <v/>
      </c>
      <c r="M709" s="30" t="str">
        <f t="shared" si="46"/>
        <v/>
      </c>
      <c r="N709" s="68" t="str">
        <f t="shared" si="47"/>
        <v/>
      </c>
      <c r="O709" s="68" t="str">
        <f t="shared" si="48"/>
        <v/>
      </c>
    </row>
    <row r="710" spans="2:15" ht="18" customHeight="1" x14ac:dyDescent="0.25">
      <c r="B710" s="21">
        <v>705</v>
      </c>
      <c r="C710" s="39"/>
      <c r="D710" s="39"/>
      <c r="E710" s="30"/>
      <c r="F710" s="30"/>
      <c r="G710" s="30"/>
      <c r="H710" s="30"/>
      <c r="I710" s="73"/>
      <c r="J710" s="68"/>
      <c r="K710" s="30"/>
      <c r="L710" s="68" t="str">
        <f t="shared" si="45"/>
        <v/>
      </c>
      <c r="M710" s="30" t="str">
        <f t="shared" si="46"/>
        <v/>
      </c>
      <c r="N710" s="68" t="str">
        <f t="shared" si="47"/>
        <v/>
      </c>
      <c r="O710" s="68" t="str">
        <f t="shared" si="48"/>
        <v/>
      </c>
    </row>
    <row r="711" spans="2:15" ht="18" customHeight="1" x14ac:dyDescent="0.25">
      <c r="B711" s="21">
        <v>706</v>
      </c>
      <c r="C711" s="39"/>
      <c r="D711" s="39"/>
      <c r="E711" s="30"/>
      <c r="F711" s="30"/>
      <c r="G711" s="30"/>
      <c r="H711" s="30"/>
      <c r="I711" s="73"/>
      <c r="J711" s="68"/>
      <c r="K711" s="30"/>
      <c r="L711" s="68" t="str">
        <f t="shared" si="45"/>
        <v/>
      </c>
      <c r="M711" s="30" t="str">
        <f t="shared" si="46"/>
        <v/>
      </c>
      <c r="N711" s="68" t="str">
        <f t="shared" si="47"/>
        <v/>
      </c>
      <c r="O711" s="68" t="str">
        <f t="shared" si="48"/>
        <v/>
      </c>
    </row>
    <row r="712" spans="2:15" ht="18" customHeight="1" x14ac:dyDescent="0.25">
      <c r="B712" s="21">
        <v>707</v>
      </c>
      <c r="C712" s="39"/>
      <c r="D712" s="39"/>
      <c r="E712" s="30"/>
      <c r="F712" s="30"/>
      <c r="G712" s="30"/>
      <c r="H712" s="30"/>
      <c r="I712" s="73"/>
      <c r="J712" s="68"/>
      <c r="K712" s="30"/>
      <c r="L712" s="68" t="str">
        <f t="shared" si="45"/>
        <v/>
      </c>
      <c r="M712" s="30" t="str">
        <f t="shared" si="46"/>
        <v/>
      </c>
      <c r="N712" s="68" t="str">
        <f t="shared" si="47"/>
        <v/>
      </c>
      <c r="O712" s="68" t="str">
        <f t="shared" si="48"/>
        <v/>
      </c>
    </row>
    <row r="713" spans="2:15" ht="18" customHeight="1" x14ac:dyDescent="0.25">
      <c r="B713" s="21">
        <v>708</v>
      </c>
      <c r="C713" s="39"/>
      <c r="D713" s="39"/>
      <c r="E713" s="30"/>
      <c r="F713" s="30"/>
      <c r="G713" s="30"/>
      <c r="H713" s="30"/>
      <c r="I713" s="73"/>
      <c r="J713" s="68"/>
      <c r="K713" s="30"/>
      <c r="L713" s="68" t="str">
        <f t="shared" si="45"/>
        <v/>
      </c>
      <c r="M713" s="30" t="str">
        <f t="shared" si="46"/>
        <v/>
      </c>
      <c r="N713" s="68" t="str">
        <f t="shared" si="47"/>
        <v/>
      </c>
      <c r="O713" s="68" t="str">
        <f t="shared" si="48"/>
        <v/>
      </c>
    </row>
    <row r="714" spans="2:15" ht="18" customHeight="1" x14ac:dyDescent="0.25">
      <c r="B714" s="21">
        <v>709</v>
      </c>
      <c r="C714" s="39"/>
      <c r="D714" s="39"/>
      <c r="E714" s="30"/>
      <c r="F714" s="30"/>
      <c r="G714" s="30"/>
      <c r="H714" s="30"/>
      <c r="I714" s="73"/>
      <c r="J714" s="68"/>
      <c r="K714" s="30"/>
      <c r="L714" s="68" t="str">
        <f t="shared" si="45"/>
        <v/>
      </c>
      <c r="M714" s="30" t="str">
        <f t="shared" si="46"/>
        <v/>
      </c>
      <c r="N714" s="68" t="str">
        <f t="shared" si="47"/>
        <v/>
      </c>
      <c r="O714" s="68" t="str">
        <f t="shared" si="48"/>
        <v/>
      </c>
    </row>
    <row r="715" spans="2:15" ht="18" customHeight="1" x14ac:dyDescent="0.25">
      <c r="B715" s="21">
        <v>710</v>
      </c>
      <c r="C715" s="39"/>
      <c r="D715" s="39"/>
      <c r="E715" s="30"/>
      <c r="F715" s="30"/>
      <c r="G715" s="30"/>
      <c r="H715" s="30"/>
      <c r="I715" s="73"/>
      <c r="J715" s="68"/>
      <c r="K715" s="30"/>
      <c r="L715" s="68" t="str">
        <f t="shared" si="45"/>
        <v/>
      </c>
      <c r="M715" s="30" t="str">
        <f t="shared" si="46"/>
        <v/>
      </c>
      <c r="N715" s="68" t="str">
        <f t="shared" si="47"/>
        <v/>
      </c>
      <c r="O715" s="68" t="str">
        <f t="shared" si="48"/>
        <v/>
      </c>
    </row>
    <row r="716" spans="2:15" ht="18" customHeight="1" x14ac:dyDescent="0.25">
      <c r="B716" s="21">
        <v>711</v>
      </c>
      <c r="C716" s="39"/>
      <c r="D716" s="39"/>
      <c r="E716" s="30"/>
      <c r="F716" s="30"/>
      <c r="G716" s="30"/>
      <c r="H716" s="30"/>
      <c r="I716" s="73"/>
      <c r="J716" s="68"/>
      <c r="K716" s="30"/>
      <c r="L716" s="68" t="str">
        <f t="shared" si="45"/>
        <v/>
      </c>
      <c r="M716" s="30" t="str">
        <f t="shared" si="46"/>
        <v/>
      </c>
      <c r="N716" s="68" t="str">
        <f t="shared" si="47"/>
        <v/>
      </c>
      <c r="O716" s="68" t="str">
        <f t="shared" si="48"/>
        <v/>
      </c>
    </row>
    <row r="717" spans="2:15" ht="18" customHeight="1" x14ac:dyDescent="0.25">
      <c r="B717" s="21">
        <v>712</v>
      </c>
      <c r="C717" s="39"/>
      <c r="D717" s="39"/>
      <c r="E717" s="30"/>
      <c r="F717" s="30"/>
      <c r="G717" s="30"/>
      <c r="H717" s="30"/>
      <c r="I717" s="73"/>
      <c r="J717" s="68"/>
      <c r="K717" s="30"/>
      <c r="L717" s="68" t="str">
        <f t="shared" ref="L717:L780" si="49">IF(C717="","",IF(D717="","Não Finalizada","Finalizada"))</f>
        <v/>
      </c>
      <c r="M717" s="30" t="str">
        <f t="shared" ref="M717:M780" si="50">IF(E717="","","#"&amp;B717&amp;" ("&amp;TEXT(C717,"dd/mmm")&amp;") - "&amp;E717&amp;"/"&amp;F717)</f>
        <v/>
      </c>
      <c r="N717" s="68" t="str">
        <f t="shared" ref="N717:N780" si="51">IF(D717="","",D717-C717)</f>
        <v/>
      </c>
      <c r="O717" s="68" t="str">
        <f t="shared" ref="O717:O780" si="52">IF(J717="","",J717-I717)</f>
        <v/>
      </c>
    </row>
    <row r="718" spans="2:15" ht="18" customHeight="1" x14ac:dyDescent="0.25">
      <c r="B718" s="21">
        <v>713</v>
      </c>
      <c r="C718" s="39"/>
      <c r="D718" s="39"/>
      <c r="E718" s="30"/>
      <c r="F718" s="30"/>
      <c r="G718" s="30"/>
      <c r="H718" s="30"/>
      <c r="I718" s="73"/>
      <c r="J718" s="68"/>
      <c r="K718" s="30"/>
      <c r="L718" s="68" t="str">
        <f t="shared" si="49"/>
        <v/>
      </c>
      <c r="M718" s="30" t="str">
        <f t="shared" si="50"/>
        <v/>
      </c>
      <c r="N718" s="68" t="str">
        <f t="shared" si="51"/>
        <v/>
      </c>
      <c r="O718" s="68" t="str">
        <f t="shared" si="52"/>
        <v/>
      </c>
    </row>
    <row r="719" spans="2:15" ht="18" customHeight="1" x14ac:dyDescent="0.25">
      <c r="B719" s="21">
        <v>714</v>
      </c>
      <c r="C719" s="39"/>
      <c r="D719" s="39"/>
      <c r="E719" s="30"/>
      <c r="F719" s="30"/>
      <c r="G719" s="30"/>
      <c r="H719" s="30"/>
      <c r="I719" s="73"/>
      <c r="J719" s="68"/>
      <c r="K719" s="30"/>
      <c r="L719" s="68" t="str">
        <f t="shared" si="49"/>
        <v/>
      </c>
      <c r="M719" s="30" t="str">
        <f t="shared" si="50"/>
        <v/>
      </c>
      <c r="N719" s="68" t="str">
        <f t="shared" si="51"/>
        <v/>
      </c>
      <c r="O719" s="68" t="str">
        <f t="shared" si="52"/>
        <v/>
      </c>
    </row>
    <row r="720" spans="2:15" ht="18" customHeight="1" x14ac:dyDescent="0.25">
      <c r="B720" s="21">
        <v>715</v>
      </c>
      <c r="C720" s="39"/>
      <c r="D720" s="39"/>
      <c r="E720" s="30"/>
      <c r="F720" s="30"/>
      <c r="G720" s="30"/>
      <c r="H720" s="30"/>
      <c r="I720" s="73"/>
      <c r="J720" s="68"/>
      <c r="K720" s="30"/>
      <c r="L720" s="68" t="str">
        <f t="shared" si="49"/>
        <v/>
      </c>
      <c r="M720" s="30" t="str">
        <f t="shared" si="50"/>
        <v/>
      </c>
      <c r="N720" s="68" t="str">
        <f t="shared" si="51"/>
        <v/>
      </c>
      <c r="O720" s="68" t="str">
        <f t="shared" si="52"/>
        <v/>
      </c>
    </row>
    <row r="721" spans="2:15" ht="18" customHeight="1" x14ac:dyDescent="0.25">
      <c r="B721" s="21">
        <v>716</v>
      </c>
      <c r="C721" s="39"/>
      <c r="D721" s="39"/>
      <c r="E721" s="30"/>
      <c r="F721" s="30"/>
      <c r="G721" s="30"/>
      <c r="H721" s="30"/>
      <c r="I721" s="73"/>
      <c r="J721" s="68"/>
      <c r="K721" s="30"/>
      <c r="L721" s="68" t="str">
        <f t="shared" si="49"/>
        <v/>
      </c>
      <c r="M721" s="30" t="str">
        <f t="shared" si="50"/>
        <v/>
      </c>
      <c r="N721" s="68" t="str">
        <f t="shared" si="51"/>
        <v/>
      </c>
      <c r="O721" s="68" t="str">
        <f t="shared" si="52"/>
        <v/>
      </c>
    </row>
    <row r="722" spans="2:15" ht="18" customHeight="1" x14ac:dyDescent="0.25">
      <c r="B722" s="21">
        <v>717</v>
      </c>
      <c r="C722" s="39"/>
      <c r="D722" s="39"/>
      <c r="E722" s="30"/>
      <c r="F722" s="30"/>
      <c r="G722" s="30"/>
      <c r="H722" s="30"/>
      <c r="I722" s="73"/>
      <c r="J722" s="68"/>
      <c r="K722" s="30"/>
      <c r="L722" s="68" t="str">
        <f t="shared" si="49"/>
        <v/>
      </c>
      <c r="M722" s="30" t="str">
        <f t="shared" si="50"/>
        <v/>
      </c>
      <c r="N722" s="68" t="str">
        <f t="shared" si="51"/>
        <v/>
      </c>
      <c r="O722" s="68" t="str">
        <f t="shared" si="52"/>
        <v/>
      </c>
    </row>
    <row r="723" spans="2:15" ht="18" customHeight="1" x14ac:dyDescent="0.25">
      <c r="B723" s="21">
        <v>718</v>
      </c>
      <c r="C723" s="39"/>
      <c r="D723" s="39"/>
      <c r="E723" s="30"/>
      <c r="F723" s="30"/>
      <c r="G723" s="30"/>
      <c r="H723" s="30"/>
      <c r="I723" s="73"/>
      <c r="J723" s="68"/>
      <c r="K723" s="30"/>
      <c r="L723" s="68" t="str">
        <f t="shared" si="49"/>
        <v/>
      </c>
      <c r="M723" s="30" t="str">
        <f t="shared" si="50"/>
        <v/>
      </c>
      <c r="N723" s="68" t="str">
        <f t="shared" si="51"/>
        <v/>
      </c>
      <c r="O723" s="68" t="str">
        <f t="shared" si="52"/>
        <v/>
      </c>
    </row>
    <row r="724" spans="2:15" ht="18" customHeight="1" x14ac:dyDescent="0.25">
      <c r="B724" s="21">
        <v>719</v>
      </c>
      <c r="C724" s="39"/>
      <c r="D724" s="39"/>
      <c r="E724" s="30"/>
      <c r="F724" s="30"/>
      <c r="G724" s="30"/>
      <c r="H724" s="30"/>
      <c r="I724" s="73"/>
      <c r="J724" s="68"/>
      <c r="K724" s="30"/>
      <c r="L724" s="68" t="str">
        <f t="shared" si="49"/>
        <v/>
      </c>
      <c r="M724" s="30" t="str">
        <f t="shared" si="50"/>
        <v/>
      </c>
      <c r="N724" s="68" t="str">
        <f t="shared" si="51"/>
        <v/>
      </c>
      <c r="O724" s="68" t="str">
        <f t="shared" si="52"/>
        <v/>
      </c>
    </row>
    <row r="725" spans="2:15" ht="18" customHeight="1" x14ac:dyDescent="0.25">
      <c r="B725" s="21">
        <v>720</v>
      </c>
      <c r="C725" s="39"/>
      <c r="D725" s="39"/>
      <c r="E725" s="30"/>
      <c r="F725" s="30"/>
      <c r="G725" s="30"/>
      <c r="H725" s="30"/>
      <c r="I725" s="73"/>
      <c r="J725" s="68"/>
      <c r="K725" s="30"/>
      <c r="L725" s="68" t="str">
        <f t="shared" si="49"/>
        <v/>
      </c>
      <c r="M725" s="30" t="str">
        <f t="shared" si="50"/>
        <v/>
      </c>
      <c r="N725" s="68" t="str">
        <f t="shared" si="51"/>
        <v/>
      </c>
      <c r="O725" s="68" t="str">
        <f t="shared" si="52"/>
        <v/>
      </c>
    </row>
    <row r="726" spans="2:15" ht="18" customHeight="1" x14ac:dyDescent="0.25">
      <c r="B726" s="21">
        <v>721</v>
      </c>
      <c r="C726" s="39"/>
      <c r="D726" s="39"/>
      <c r="E726" s="30"/>
      <c r="F726" s="30"/>
      <c r="G726" s="30"/>
      <c r="H726" s="30"/>
      <c r="I726" s="73"/>
      <c r="J726" s="68"/>
      <c r="K726" s="30"/>
      <c r="L726" s="68" t="str">
        <f t="shared" si="49"/>
        <v/>
      </c>
      <c r="M726" s="30" t="str">
        <f t="shared" si="50"/>
        <v/>
      </c>
      <c r="N726" s="68" t="str">
        <f t="shared" si="51"/>
        <v/>
      </c>
      <c r="O726" s="68" t="str">
        <f t="shared" si="52"/>
        <v/>
      </c>
    </row>
    <row r="727" spans="2:15" ht="18" customHeight="1" x14ac:dyDescent="0.25">
      <c r="B727" s="21">
        <v>722</v>
      </c>
      <c r="C727" s="39"/>
      <c r="D727" s="39"/>
      <c r="E727" s="30"/>
      <c r="F727" s="30"/>
      <c r="G727" s="30"/>
      <c r="H727" s="30"/>
      <c r="I727" s="73"/>
      <c r="J727" s="68"/>
      <c r="K727" s="30"/>
      <c r="L727" s="68" t="str">
        <f t="shared" si="49"/>
        <v/>
      </c>
      <c r="M727" s="30" t="str">
        <f t="shared" si="50"/>
        <v/>
      </c>
      <c r="N727" s="68" t="str">
        <f t="shared" si="51"/>
        <v/>
      </c>
      <c r="O727" s="68" t="str">
        <f t="shared" si="52"/>
        <v/>
      </c>
    </row>
    <row r="728" spans="2:15" ht="18" customHeight="1" x14ac:dyDescent="0.25">
      <c r="B728" s="21">
        <v>723</v>
      </c>
      <c r="C728" s="39"/>
      <c r="D728" s="39"/>
      <c r="E728" s="30"/>
      <c r="F728" s="30"/>
      <c r="G728" s="30"/>
      <c r="H728" s="30"/>
      <c r="I728" s="73"/>
      <c r="J728" s="68"/>
      <c r="K728" s="30"/>
      <c r="L728" s="68" t="str">
        <f t="shared" si="49"/>
        <v/>
      </c>
      <c r="M728" s="30" t="str">
        <f t="shared" si="50"/>
        <v/>
      </c>
      <c r="N728" s="68" t="str">
        <f t="shared" si="51"/>
        <v/>
      </c>
      <c r="O728" s="68" t="str">
        <f t="shared" si="52"/>
        <v/>
      </c>
    </row>
    <row r="729" spans="2:15" ht="18" customHeight="1" x14ac:dyDescent="0.25">
      <c r="B729" s="21">
        <v>724</v>
      </c>
      <c r="C729" s="39"/>
      <c r="D729" s="39"/>
      <c r="E729" s="30"/>
      <c r="F729" s="30"/>
      <c r="G729" s="30"/>
      <c r="H729" s="30"/>
      <c r="I729" s="73"/>
      <c r="J729" s="68"/>
      <c r="K729" s="30"/>
      <c r="L729" s="68" t="str">
        <f t="shared" si="49"/>
        <v/>
      </c>
      <c r="M729" s="30" t="str">
        <f t="shared" si="50"/>
        <v/>
      </c>
      <c r="N729" s="68" t="str">
        <f t="shared" si="51"/>
        <v/>
      </c>
      <c r="O729" s="68" t="str">
        <f t="shared" si="52"/>
        <v/>
      </c>
    </row>
    <row r="730" spans="2:15" ht="18" customHeight="1" x14ac:dyDescent="0.25">
      <c r="B730" s="21">
        <v>725</v>
      </c>
      <c r="C730" s="39"/>
      <c r="D730" s="39"/>
      <c r="E730" s="30"/>
      <c r="F730" s="30"/>
      <c r="G730" s="30"/>
      <c r="H730" s="30"/>
      <c r="I730" s="73"/>
      <c r="J730" s="68"/>
      <c r="K730" s="30"/>
      <c r="L730" s="68" t="str">
        <f t="shared" si="49"/>
        <v/>
      </c>
      <c r="M730" s="30" t="str">
        <f t="shared" si="50"/>
        <v/>
      </c>
      <c r="N730" s="68" t="str">
        <f t="shared" si="51"/>
        <v/>
      </c>
      <c r="O730" s="68" t="str">
        <f t="shared" si="52"/>
        <v/>
      </c>
    </row>
    <row r="731" spans="2:15" ht="18" customHeight="1" x14ac:dyDescent="0.25">
      <c r="B731" s="21">
        <v>726</v>
      </c>
      <c r="C731" s="39"/>
      <c r="D731" s="39"/>
      <c r="E731" s="30"/>
      <c r="F731" s="30"/>
      <c r="G731" s="30"/>
      <c r="H731" s="30"/>
      <c r="I731" s="73"/>
      <c r="J731" s="68"/>
      <c r="K731" s="30"/>
      <c r="L731" s="68" t="str">
        <f t="shared" si="49"/>
        <v/>
      </c>
      <c r="M731" s="30" t="str">
        <f t="shared" si="50"/>
        <v/>
      </c>
      <c r="N731" s="68" t="str">
        <f t="shared" si="51"/>
        <v/>
      </c>
      <c r="O731" s="68" t="str">
        <f t="shared" si="52"/>
        <v/>
      </c>
    </row>
    <row r="732" spans="2:15" ht="18" customHeight="1" x14ac:dyDescent="0.25">
      <c r="B732" s="21">
        <v>727</v>
      </c>
      <c r="C732" s="39"/>
      <c r="D732" s="39"/>
      <c r="E732" s="30"/>
      <c r="F732" s="30"/>
      <c r="G732" s="30"/>
      <c r="H732" s="30"/>
      <c r="I732" s="73"/>
      <c r="J732" s="68"/>
      <c r="K732" s="30"/>
      <c r="L732" s="68" t="str">
        <f t="shared" si="49"/>
        <v/>
      </c>
      <c r="M732" s="30" t="str">
        <f t="shared" si="50"/>
        <v/>
      </c>
      <c r="N732" s="68" t="str">
        <f t="shared" si="51"/>
        <v/>
      </c>
      <c r="O732" s="68" t="str">
        <f t="shared" si="52"/>
        <v/>
      </c>
    </row>
    <row r="733" spans="2:15" ht="18" customHeight="1" x14ac:dyDescent="0.25">
      <c r="B733" s="21">
        <v>728</v>
      </c>
      <c r="C733" s="39"/>
      <c r="D733" s="39"/>
      <c r="E733" s="30"/>
      <c r="F733" s="30"/>
      <c r="G733" s="30"/>
      <c r="H733" s="30"/>
      <c r="I733" s="73"/>
      <c r="J733" s="68"/>
      <c r="K733" s="30"/>
      <c r="L733" s="68" t="str">
        <f t="shared" si="49"/>
        <v/>
      </c>
      <c r="M733" s="30" t="str">
        <f t="shared" si="50"/>
        <v/>
      </c>
      <c r="N733" s="68" t="str">
        <f t="shared" si="51"/>
        <v/>
      </c>
      <c r="O733" s="68" t="str">
        <f t="shared" si="52"/>
        <v/>
      </c>
    </row>
    <row r="734" spans="2:15" ht="18" customHeight="1" x14ac:dyDescent="0.25">
      <c r="B734" s="21">
        <v>729</v>
      </c>
      <c r="C734" s="39"/>
      <c r="D734" s="39"/>
      <c r="E734" s="30"/>
      <c r="F734" s="30"/>
      <c r="G734" s="30"/>
      <c r="H734" s="30"/>
      <c r="I734" s="73"/>
      <c r="J734" s="68"/>
      <c r="K734" s="30"/>
      <c r="L734" s="68" t="str">
        <f t="shared" si="49"/>
        <v/>
      </c>
      <c r="M734" s="30" t="str">
        <f t="shared" si="50"/>
        <v/>
      </c>
      <c r="N734" s="68" t="str">
        <f t="shared" si="51"/>
        <v/>
      </c>
      <c r="O734" s="68" t="str">
        <f t="shared" si="52"/>
        <v/>
      </c>
    </row>
    <row r="735" spans="2:15" ht="18" customHeight="1" x14ac:dyDescent="0.25">
      <c r="B735" s="21">
        <v>730</v>
      </c>
      <c r="C735" s="39"/>
      <c r="D735" s="39"/>
      <c r="E735" s="30"/>
      <c r="F735" s="30"/>
      <c r="G735" s="30"/>
      <c r="H735" s="30"/>
      <c r="I735" s="73"/>
      <c r="J735" s="68"/>
      <c r="K735" s="30"/>
      <c r="L735" s="68" t="str">
        <f t="shared" si="49"/>
        <v/>
      </c>
      <c r="M735" s="30" t="str">
        <f t="shared" si="50"/>
        <v/>
      </c>
      <c r="N735" s="68" t="str">
        <f t="shared" si="51"/>
        <v/>
      </c>
      <c r="O735" s="68" t="str">
        <f t="shared" si="52"/>
        <v/>
      </c>
    </row>
    <row r="736" spans="2:15" ht="18" customHeight="1" x14ac:dyDescent="0.25">
      <c r="B736" s="21">
        <v>731</v>
      </c>
      <c r="C736" s="39"/>
      <c r="D736" s="39"/>
      <c r="E736" s="30"/>
      <c r="F736" s="30"/>
      <c r="G736" s="30"/>
      <c r="H736" s="30"/>
      <c r="I736" s="73"/>
      <c r="J736" s="68"/>
      <c r="K736" s="30"/>
      <c r="L736" s="68" t="str">
        <f t="shared" si="49"/>
        <v/>
      </c>
      <c r="M736" s="30" t="str">
        <f t="shared" si="50"/>
        <v/>
      </c>
      <c r="N736" s="68" t="str">
        <f t="shared" si="51"/>
        <v/>
      </c>
      <c r="O736" s="68" t="str">
        <f t="shared" si="52"/>
        <v/>
      </c>
    </row>
    <row r="737" spans="2:15" ht="18" customHeight="1" x14ac:dyDescent="0.25">
      <c r="B737" s="21">
        <v>732</v>
      </c>
      <c r="C737" s="39"/>
      <c r="D737" s="39"/>
      <c r="E737" s="30"/>
      <c r="F737" s="30"/>
      <c r="G737" s="30"/>
      <c r="H737" s="30"/>
      <c r="I737" s="73"/>
      <c r="J737" s="68"/>
      <c r="K737" s="30"/>
      <c r="L737" s="68" t="str">
        <f t="shared" si="49"/>
        <v/>
      </c>
      <c r="M737" s="30" t="str">
        <f t="shared" si="50"/>
        <v/>
      </c>
      <c r="N737" s="68" t="str">
        <f t="shared" si="51"/>
        <v/>
      </c>
      <c r="O737" s="68" t="str">
        <f t="shared" si="52"/>
        <v/>
      </c>
    </row>
    <row r="738" spans="2:15" ht="18" customHeight="1" x14ac:dyDescent="0.25">
      <c r="B738" s="21">
        <v>733</v>
      </c>
      <c r="C738" s="39"/>
      <c r="D738" s="39"/>
      <c r="E738" s="30"/>
      <c r="F738" s="30"/>
      <c r="G738" s="30"/>
      <c r="H738" s="30"/>
      <c r="I738" s="73"/>
      <c r="J738" s="68"/>
      <c r="K738" s="30"/>
      <c r="L738" s="68" t="str">
        <f t="shared" si="49"/>
        <v/>
      </c>
      <c r="M738" s="30" t="str">
        <f t="shared" si="50"/>
        <v/>
      </c>
      <c r="N738" s="68" t="str">
        <f t="shared" si="51"/>
        <v/>
      </c>
      <c r="O738" s="68" t="str">
        <f t="shared" si="52"/>
        <v/>
      </c>
    </row>
    <row r="739" spans="2:15" ht="18" customHeight="1" x14ac:dyDescent="0.25">
      <c r="B739" s="21">
        <v>734</v>
      </c>
      <c r="C739" s="39"/>
      <c r="D739" s="39"/>
      <c r="E739" s="30"/>
      <c r="F739" s="30"/>
      <c r="G739" s="30"/>
      <c r="H739" s="30"/>
      <c r="I739" s="73"/>
      <c r="J739" s="68"/>
      <c r="K739" s="30"/>
      <c r="L739" s="68" t="str">
        <f t="shared" si="49"/>
        <v/>
      </c>
      <c r="M739" s="30" t="str">
        <f t="shared" si="50"/>
        <v/>
      </c>
      <c r="N739" s="68" t="str">
        <f t="shared" si="51"/>
        <v/>
      </c>
      <c r="O739" s="68" t="str">
        <f t="shared" si="52"/>
        <v/>
      </c>
    </row>
    <row r="740" spans="2:15" ht="18" customHeight="1" x14ac:dyDescent="0.25">
      <c r="B740" s="21">
        <v>735</v>
      </c>
      <c r="C740" s="39"/>
      <c r="D740" s="39"/>
      <c r="E740" s="30"/>
      <c r="F740" s="30"/>
      <c r="G740" s="30"/>
      <c r="H740" s="30"/>
      <c r="I740" s="73"/>
      <c r="J740" s="68"/>
      <c r="K740" s="30"/>
      <c r="L740" s="68" t="str">
        <f t="shared" si="49"/>
        <v/>
      </c>
      <c r="M740" s="30" t="str">
        <f t="shared" si="50"/>
        <v/>
      </c>
      <c r="N740" s="68" t="str">
        <f t="shared" si="51"/>
        <v/>
      </c>
      <c r="O740" s="68" t="str">
        <f t="shared" si="52"/>
        <v/>
      </c>
    </row>
    <row r="741" spans="2:15" ht="18" customHeight="1" x14ac:dyDescent="0.25">
      <c r="B741" s="21">
        <v>736</v>
      </c>
      <c r="C741" s="39"/>
      <c r="D741" s="39"/>
      <c r="E741" s="30"/>
      <c r="F741" s="30"/>
      <c r="G741" s="30"/>
      <c r="H741" s="30"/>
      <c r="I741" s="73"/>
      <c r="J741" s="68"/>
      <c r="K741" s="30"/>
      <c r="L741" s="68" t="str">
        <f t="shared" si="49"/>
        <v/>
      </c>
      <c r="M741" s="30" t="str">
        <f t="shared" si="50"/>
        <v/>
      </c>
      <c r="N741" s="68" t="str">
        <f t="shared" si="51"/>
        <v/>
      </c>
      <c r="O741" s="68" t="str">
        <f t="shared" si="52"/>
        <v/>
      </c>
    </row>
    <row r="742" spans="2:15" ht="18" customHeight="1" x14ac:dyDescent="0.25">
      <c r="B742" s="21">
        <v>737</v>
      </c>
      <c r="C742" s="39"/>
      <c r="D742" s="39"/>
      <c r="E742" s="30"/>
      <c r="F742" s="30"/>
      <c r="G742" s="30"/>
      <c r="H742" s="30"/>
      <c r="I742" s="73"/>
      <c r="J742" s="68"/>
      <c r="K742" s="30"/>
      <c r="L742" s="68" t="str">
        <f t="shared" si="49"/>
        <v/>
      </c>
      <c r="M742" s="30" t="str">
        <f t="shared" si="50"/>
        <v/>
      </c>
      <c r="N742" s="68" t="str">
        <f t="shared" si="51"/>
        <v/>
      </c>
      <c r="O742" s="68" t="str">
        <f t="shared" si="52"/>
        <v/>
      </c>
    </row>
    <row r="743" spans="2:15" ht="18" customHeight="1" x14ac:dyDescent="0.25">
      <c r="B743" s="21">
        <v>738</v>
      </c>
      <c r="C743" s="39"/>
      <c r="D743" s="39"/>
      <c r="E743" s="30"/>
      <c r="F743" s="30"/>
      <c r="G743" s="30"/>
      <c r="H743" s="30"/>
      <c r="I743" s="73"/>
      <c r="J743" s="68"/>
      <c r="K743" s="30"/>
      <c r="L743" s="68" t="str">
        <f t="shared" si="49"/>
        <v/>
      </c>
      <c r="M743" s="30" t="str">
        <f t="shared" si="50"/>
        <v/>
      </c>
      <c r="N743" s="68" t="str">
        <f t="shared" si="51"/>
        <v/>
      </c>
      <c r="O743" s="68" t="str">
        <f t="shared" si="52"/>
        <v/>
      </c>
    </row>
    <row r="744" spans="2:15" ht="18" customHeight="1" x14ac:dyDescent="0.25">
      <c r="B744" s="21">
        <v>739</v>
      </c>
      <c r="C744" s="39"/>
      <c r="D744" s="39"/>
      <c r="E744" s="30"/>
      <c r="F744" s="30"/>
      <c r="G744" s="30"/>
      <c r="H744" s="30"/>
      <c r="I744" s="73"/>
      <c r="J744" s="68"/>
      <c r="K744" s="30"/>
      <c r="L744" s="68" t="str">
        <f t="shared" si="49"/>
        <v/>
      </c>
      <c r="M744" s="30" t="str">
        <f t="shared" si="50"/>
        <v/>
      </c>
      <c r="N744" s="68" t="str">
        <f t="shared" si="51"/>
        <v/>
      </c>
      <c r="O744" s="68" t="str">
        <f t="shared" si="52"/>
        <v/>
      </c>
    </row>
    <row r="745" spans="2:15" ht="18" customHeight="1" x14ac:dyDescent="0.25">
      <c r="B745" s="21">
        <v>740</v>
      </c>
      <c r="C745" s="39"/>
      <c r="D745" s="39"/>
      <c r="E745" s="30"/>
      <c r="F745" s="30"/>
      <c r="G745" s="30"/>
      <c r="H745" s="30"/>
      <c r="I745" s="73"/>
      <c r="J745" s="68"/>
      <c r="K745" s="30"/>
      <c r="L745" s="68" t="str">
        <f t="shared" si="49"/>
        <v/>
      </c>
      <c r="M745" s="30" t="str">
        <f t="shared" si="50"/>
        <v/>
      </c>
      <c r="N745" s="68" t="str">
        <f t="shared" si="51"/>
        <v/>
      </c>
      <c r="O745" s="68" t="str">
        <f t="shared" si="52"/>
        <v/>
      </c>
    </row>
    <row r="746" spans="2:15" ht="18" customHeight="1" x14ac:dyDescent="0.25">
      <c r="B746" s="21">
        <v>741</v>
      </c>
      <c r="C746" s="39"/>
      <c r="D746" s="39"/>
      <c r="E746" s="30"/>
      <c r="F746" s="30"/>
      <c r="G746" s="30"/>
      <c r="H746" s="30"/>
      <c r="I746" s="73"/>
      <c r="J746" s="68"/>
      <c r="K746" s="30"/>
      <c r="L746" s="68" t="str">
        <f t="shared" si="49"/>
        <v/>
      </c>
      <c r="M746" s="30" t="str">
        <f t="shared" si="50"/>
        <v/>
      </c>
      <c r="N746" s="68" t="str">
        <f t="shared" si="51"/>
        <v/>
      </c>
      <c r="O746" s="68" t="str">
        <f t="shared" si="52"/>
        <v/>
      </c>
    </row>
    <row r="747" spans="2:15" ht="18" customHeight="1" x14ac:dyDescent="0.25">
      <c r="B747" s="21">
        <v>742</v>
      </c>
      <c r="C747" s="39"/>
      <c r="D747" s="39"/>
      <c r="E747" s="30"/>
      <c r="F747" s="30"/>
      <c r="G747" s="30"/>
      <c r="H747" s="30"/>
      <c r="I747" s="73"/>
      <c r="J747" s="68"/>
      <c r="K747" s="30"/>
      <c r="L747" s="68" t="str">
        <f t="shared" si="49"/>
        <v/>
      </c>
      <c r="M747" s="30" t="str">
        <f t="shared" si="50"/>
        <v/>
      </c>
      <c r="N747" s="68" t="str">
        <f t="shared" si="51"/>
        <v/>
      </c>
      <c r="O747" s="68" t="str">
        <f t="shared" si="52"/>
        <v/>
      </c>
    </row>
    <row r="748" spans="2:15" ht="18" customHeight="1" x14ac:dyDescent="0.25">
      <c r="B748" s="21">
        <v>743</v>
      </c>
      <c r="C748" s="39"/>
      <c r="D748" s="39"/>
      <c r="E748" s="30"/>
      <c r="F748" s="30"/>
      <c r="G748" s="30"/>
      <c r="H748" s="30"/>
      <c r="I748" s="73"/>
      <c r="J748" s="68"/>
      <c r="K748" s="30"/>
      <c r="L748" s="68" t="str">
        <f t="shared" si="49"/>
        <v/>
      </c>
      <c r="M748" s="30" t="str">
        <f t="shared" si="50"/>
        <v/>
      </c>
      <c r="N748" s="68" t="str">
        <f t="shared" si="51"/>
        <v/>
      </c>
      <c r="O748" s="68" t="str">
        <f t="shared" si="52"/>
        <v/>
      </c>
    </row>
    <row r="749" spans="2:15" ht="18" customHeight="1" x14ac:dyDescent="0.25">
      <c r="B749" s="21">
        <v>744</v>
      </c>
      <c r="C749" s="39"/>
      <c r="D749" s="39"/>
      <c r="E749" s="30"/>
      <c r="F749" s="30"/>
      <c r="G749" s="30"/>
      <c r="H749" s="30"/>
      <c r="I749" s="73"/>
      <c r="J749" s="68"/>
      <c r="K749" s="30"/>
      <c r="L749" s="68" t="str">
        <f t="shared" si="49"/>
        <v/>
      </c>
      <c r="M749" s="30" t="str">
        <f t="shared" si="50"/>
        <v/>
      </c>
      <c r="N749" s="68" t="str">
        <f t="shared" si="51"/>
        <v/>
      </c>
      <c r="O749" s="68" t="str">
        <f t="shared" si="52"/>
        <v/>
      </c>
    </row>
    <row r="750" spans="2:15" ht="18" customHeight="1" x14ac:dyDescent="0.25">
      <c r="B750" s="21">
        <v>745</v>
      </c>
      <c r="C750" s="39"/>
      <c r="D750" s="39"/>
      <c r="E750" s="30"/>
      <c r="F750" s="30"/>
      <c r="G750" s="30"/>
      <c r="H750" s="30"/>
      <c r="I750" s="73"/>
      <c r="J750" s="68"/>
      <c r="K750" s="30"/>
      <c r="L750" s="68" t="str">
        <f t="shared" si="49"/>
        <v/>
      </c>
      <c r="M750" s="30" t="str">
        <f t="shared" si="50"/>
        <v/>
      </c>
      <c r="N750" s="68" t="str">
        <f t="shared" si="51"/>
        <v/>
      </c>
      <c r="O750" s="68" t="str">
        <f t="shared" si="52"/>
        <v/>
      </c>
    </row>
    <row r="751" spans="2:15" ht="18" customHeight="1" x14ac:dyDescent="0.25">
      <c r="B751" s="21">
        <v>746</v>
      </c>
      <c r="C751" s="39"/>
      <c r="D751" s="39"/>
      <c r="E751" s="30"/>
      <c r="F751" s="30"/>
      <c r="G751" s="30"/>
      <c r="H751" s="30"/>
      <c r="I751" s="73"/>
      <c r="J751" s="68"/>
      <c r="K751" s="30"/>
      <c r="L751" s="68" t="str">
        <f t="shared" si="49"/>
        <v/>
      </c>
      <c r="M751" s="30" t="str">
        <f t="shared" si="50"/>
        <v/>
      </c>
      <c r="N751" s="68" t="str">
        <f t="shared" si="51"/>
        <v/>
      </c>
      <c r="O751" s="68" t="str">
        <f t="shared" si="52"/>
        <v/>
      </c>
    </row>
    <row r="752" spans="2:15" ht="18" customHeight="1" x14ac:dyDescent="0.25">
      <c r="B752" s="21">
        <v>747</v>
      </c>
      <c r="C752" s="39"/>
      <c r="D752" s="39"/>
      <c r="E752" s="30"/>
      <c r="F752" s="30"/>
      <c r="G752" s="30"/>
      <c r="H752" s="30"/>
      <c r="I752" s="73"/>
      <c r="J752" s="68"/>
      <c r="K752" s="30"/>
      <c r="L752" s="68" t="str">
        <f t="shared" si="49"/>
        <v/>
      </c>
      <c r="M752" s="30" t="str">
        <f t="shared" si="50"/>
        <v/>
      </c>
      <c r="N752" s="68" t="str">
        <f t="shared" si="51"/>
        <v/>
      </c>
      <c r="O752" s="68" t="str">
        <f t="shared" si="52"/>
        <v/>
      </c>
    </row>
    <row r="753" spans="2:15" ht="18" customHeight="1" x14ac:dyDescent="0.25">
      <c r="B753" s="21">
        <v>748</v>
      </c>
      <c r="C753" s="39"/>
      <c r="D753" s="39"/>
      <c r="E753" s="30"/>
      <c r="F753" s="30"/>
      <c r="G753" s="30"/>
      <c r="H753" s="30"/>
      <c r="I753" s="73"/>
      <c r="J753" s="68"/>
      <c r="K753" s="30"/>
      <c r="L753" s="68" t="str">
        <f t="shared" si="49"/>
        <v/>
      </c>
      <c r="M753" s="30" t="str">
        <f t="shared" si="50"/>
        <v/>
      </c>
      <c r="N753" s="68" t="str">
        <f t="shared" si="51"/>
        <v/>
      </c>
      <c r="O753" s="68" t="str">
        <f t="shared" si="52"/>
        <v/>
      </c>
    </row>
    <row r="754" spans="2:15" ht="18" customHeight="1" x14ac:dyDescent="0.25">
      <c r="B754" s="21">
        <v>749</v>
      </c>
      <c r="C754" s="39"/>
      <c r="D754" s="39"/>
      <c r="E754" s="30"/>
      <c r="F754" s="30"/>
      <c r="G754" s="30"/>
      <c r="H754" s="30"/>
      <c r="I754" s="73"/>
      <c r="J754" s="68"/>
      <c r="K754" s="30"/>
      <c r="L754" s="68" t="str">
        <f t="shared" si="49"/>
        <v/>
      </c>
      <c r="M754" s="30" t="str">
        <f t="shared" si="50"/>
        <v/>
      </c>
      <c r="N754" s="68" t="str">
        <f t="shared" si="51"/>
        <v/>
      </c>
      <c r="O754" s="68" t="str">
        <f t="shared" si="52"/>
        <v/>
      </c>
    </row>
    <row r="755" spans="2:15" ht="18" customHeight="1" x14ac:dyDescent="0.25">
      <c r="B755" s="21">
        <v>750</v>
      </c>
      <c r="C755" s="39"/>
      <c r="D755" s="39"/>
      <c r="E755" s="30"/>
      <c r="F755" s="30"/>
      <c r="G755" s="30"/>
      <c r="H755" s="30"/>
      <c r="I755" s="73"/>
      <c r="J755" s="68"/>
      <c r="K755" s="30"/>
      <c r="L755" s="68" t="str">
        <f t="shared" si="49"/>
        <v/>
      </c>
      <c r="M755" s="30" t="str">
        <f t="shared" si="50"/>
        <v/>
      </c>
      <c r="N755" s="68" t="str">
        <f t="shared" si="51"/>
        <v/>
      </c>
      <c r="O755" s="68" t="str">
        <f t="shared" si="52"/>
        <v/>
      </c>
    </row>
    <row r="756" spans="2:15" ht="18" customHeight="1" x14ac:dyDescent="0.25">
      <c r="B756" s="21">
        <v>751</v>
      </c>
      <c r="C756" s="39"/>
      <c r="D756" s="39"/>
      <c r="E756" s="30"/>
      <c r="F756" s="30"/>
      <c r="G756" s="30"/>
      <c r="H756" s="30"/>
      <c r="I756" s="73"/>
      <c r="J756" s="68"/>
      <c r="K756" s="30"/>
      <c r="L756" s="68" t="str">
        <f t="shared" si="49"/>
        <v/>
      </c>
      <c r="M756" s="30" t="str">
        <f t="shared" si="50"/>
        <v/>
      </c>
      <c r="N756" s="68" t="str">
        <f t="shared" si="51"/>
        <v/>
      </c>
      <c r="O756" s="68" t="str">
        <f t="shared" si="52"/>
        <v/>
      </c>
    </row>
    <row r="757" spans="2:15" ht="18" customHeight="1" x14ac:dyDescent="0.25">
      <c r="B757" s="21">
        <v>752</v>
      </c>
      <c r="C757" s="39"/>
      <c r="D757" s="39"/>
      <c r="E757" s="30"/>
      <c r="F757" s="30"/>
      <c r="G757" s="30"/>
      <c r="H757" s="30"/>
      <c r="I757" s="73"/>
      <c r="J757" s="68"/>
      <c r="K757" s="30"/>
      <c r="L757" s="68" t="str">
        <f t="shared" si="49"/>
        <v/>
      </c>
      <c r="M757" s="30" t="str">
        <f t="shared" si="50"/>
        <v/>
      </c>
      <c r="N757" s="68" t="str">
        <f t="shared" si="51"/>
        <v/>
      </c>
      <c r="O757" s="68" t="str">
        <f t="shared" si="52"/>
        <v/>
      </c>
    </row>
    <row r="758" spans="2:15" ht="18" customHeight="1" x14ac:dyDescent="0.25">
      <c r="B758" s="21">
        <v>753</v>
      </c>
      <c r="C758" s="39"/>
      <c r="D758" s="39"/>
      <c r="E758" s="30"/>
      <c r="F758" s="30"/>
      <c r="G758" s="30"/>
      <c r="H758" s="30"/>
      <c r="I758" s="73"/>
      <c r="J758" s="68"/>
      <c r="K758" s="30"/>
      <c r="L758" s="68" t="str">
        <f t="shared" si="49"/>
        <v/>
      </c>
      <c r="M758" s="30" t="str">
        <f t="shared" si="50"/>
        <v/>
      </c>
      <c r="N758" s="68" t="str">
        <f t="shared" si="51"/>
        <v/>
      </c>
      <c r="O758" s="68" t="str">
        <f t="shared" si="52"/>
        <v/>
      </c>
    </row>
    <row r="759" spans="2:15" ht="18" customHeight="1" x14ac:dyDescent="0.25">
      <c r="B759" s="21">
        <v>754</v>
      </c>
      <c r="C759" s="39"/>
      <c r="D759" s="39"/>
      <c r="E759" s="30"/>
      <c r="F759" s="30"/>
      <c r="G759" s="30"/>
      <c r="H759" s="30"/>
      <c r="I759" s="73"/>
      <c r="J759" s="68"/>
      <c r="K759" s="30"/>
      <c r="L759" s="68" t="str">
        <f t="shared" si="49"/>
        <v/>
      </c>
      <c r="M759" s="30" t="str">
        <f t="shared" si="50"/>
        <v/>
      </c>
      <c r="N759" s="68" t="str">
        <f t="shared" si="51"/>
        <v/>
      </c>
      <c r="O759" s="68" t="str">
        <f t="shared" si="52"/>
        <v/>
      </c>
    </row>
    <row r="760" spans="2:15" ht="18" customHeight="1" x14ac:dyDescent="0.25">
      <c r="B760" s="21">
        <v>755</v>
      </c>
      <c r="C760" s="39"/>
      <c r="D760" s="39"/>
      <c r="E760" s="30"/>
      <c r="F760" s="30"/>
      <c r="G760" s="30"/>
      <c r="H760" s="30"/>
      <c r="I760" s="73"/>
      <c r="J760" s="68"/>
      <c r="K760" s="30"/>
      <c r="L760" s="68" t="str">
        <f t="shared" si="49"/>
        <v/>
      </c>
      <c r="M760" s="30" t="str">
        <f t="shared" si="50"/>
        <v/>
      </c>
      <c r="N760" s="68" t="str">
        <f t="shared" si="51"/>
        <v/>
      </c>
      <c r="O760" s="68" t="str">
        <f t="shared" si="52"/>
        <v/>
      </c>
    </row>
    <row r="761" spans="2:15" ht="18" customHeight="1" x14ac:dyDescent="0.25">
      <c r="B761" s="21">
        <v>756</v>
      </c>
      <c r="C761" s="39"/>
      <c r="D761" s="39"/>
      <c r="E761" s="30"/>
      <c r="F761" s="30"/>
      <c r="G761" s="30"/>
      <c r="H761" s="30"/>
      <c r="I761" s="73"/>
      <c r="J761" s="68"/>
      <c r="K761" s="30"/>
      <c r="L761" s="68" t="str">
        <f t="shared" si="49"/>
        <v/>
      </c>
      <c r="M761" s="30" t="str">
        <f t="shared" si="50"/>
        <v/>
      </c>
      <c r="N761" s="68" t="str">
        <f t="shared" si="51"/>
        <v/>
      </c>
      <c r="O761" s="68" t="str">
        <f t="shared" si="52"/>
        <v/>
      </c>
    </row>
    <row r="762" spans="2:15" ht="18" customHeight="1" x14ac:dyDescent="0.25">
      <c r="B762" s="21">
        <v>757</v>
      </c>
      <c r="C762" s="39"/>
      <c r="D762" s="39"/>
      <c r="E762" s="30"/>
      <c r="F762" s="30"/>
      <c r="G762" s="30"/>
      <c r="H762" s="30"/>
      <c r="I762" s="73"/>
      <c r="J762" s="68"/>
      <c r="K762" s="30"/>
      <c r="L762" s="68" t="str">
        <f t="shared" si="49"/>
        <v/>
      </c>
      <c r="M762" s="30" t="str">
        <f t="shared" si="50"/>
        <v/>
      </c>
      <c r="N762" s="68" t="str">
        <f t="shared" si="51"/>
        <v/>
      </c>
      <c r="O762" s="68" t="str">
        <f t="shared" si="52"/>
        <v/>
      </c>
    </row>
    <row r="763" spans="2:15" ht="18" customHeight="1" x14ac:dyDescent="0.25">
      <c r="B763" s="21">
        <v>758</v>
      </c>
      <c r="C763" s="39"/>
      <c r="D763" s="39"/>
      <c r="E763" s="30"/>
      <c r="F763" s="30"/>
      <c r="G763" s="30"/>
      <c r="H763" s="30"/>
      <c r="I763" s="73"/>
      <c r="J763" s="68"/>
      <c r="K763" s="30"/>
      <c r="L763" s="68" t="str">
        <f t="shared" si="49"/>
        <v/>
      </c>
      <c r="M763" s="30" t="str">
        <f t="shared" si="50"/>
        <v/>
      </c>
      <c r="N763" s="68" t="str">
        <f t="shared" si="51"/>
        <v/>
      </c>
      <c r="O763" s="68" t="str">
        <f t="shared" si="52"/>
        <v/>
      </c>
    </row>
    <row r="764" spans="2:15" ht="18" customHeight="1" x14ac:dyDescent="0.25">
      <c r="B764" s="21">
        <v>759</v>
      </c>
      <c r="C764" s="39"/>
      <c r="D764" s="39"/>
      <c r="E764" s="30"/>
      <c r="F764" s="30"/>
      <c r="G764" s="30"/>
      <c r="H764" s="30"/>
      <c r="I764" s="73"/>
      <c r="J764" s="68"/>
      <c r="K764" s="30"/>
      <c r="L764" s="68" t="str">
        <f t="shared" si="49"/>
        <v/>
      </c>
      <c r="M764" s="30" t="str">
        <f t="shared" si="50"/>
        <v/>
      </c>
      <c r="N764" s="68" t="str">
        <f t="shared" si="51"/>
        <v/>
      </c>
      <c r="O764" s="68" t="str">
        <f t="shared" si="52"/>
        <v/>
      </c>
    </row>
    <row r="765" spans="2:15" ht="18" customHeight="1" x14ac:dyDescent="0.25">
      <c r="B765" s="21">
        <v>760</v>
      </c>
      <c r="C765" s="39"/>
      <c r="D765" s="39"/>
      <c r="E765" s="30"/>
      <c r="F765" s="30"/>
      <c r="G765" s="30"/>
      <c r="H765" s="30"/>
      <c r="I765" s="73"/>
      <c r="J765" s="68"/>
      <c r="K765" s="30"/>
      <c r="L765" s="68" t="str">
        <f t="shared" si="49"/>
        <v/>
      </c>
      <c r="M765" s="30" t="str">
        <f t="shared" si="50"/>
        <v/>
      </c>
      <c r="N765" s="68" t="str">
        <f t="shared" si="51"/>
        <v/>
      </c>
      <c r="O765" s="68" t="str">
        <f t="shared" si="52"/>
        <v/>
      </c>
    </row>
    <row r="766" spans="2:15" ht="18" customHeight="1" x14ac:dyDescent="0.25">
      <c r="B766" s="21">
        <v>761</v>
      </c>
      <c r="C766" s="39"/>
      <c r="D766" s="39"/>
      <c r="E766" s="30"/>
      <c r="F766" s="30"/>
      <c r="G766" s="30"/>
      <c r="H766" s="30"/>
      <c r="I766" s="73"/>
      <c r="J766" s="68"/>
      <c r="K766" s="30"/>
      <c r="L766" s="68" t="str">
        <f t="shared" si="49"/>
        <v/>
      </c>
      <c r="M766" s="30" t="str">
        <f t="shared" si="50"/>
        <v/>
      </c>
      <c r="N766" s="68" t="str">
        <f t="shared" si="51"/>
        <v/>
      </c>
      <c r="O766" s="68" t="str">
        <f t="shared" si="52"/>
        <v/>
      </c>
    </row>
    <row r="767" spans="2:15" ht="18" customHeight="1" x14ac:dyDescent="0.25">
      <c r="B767" s="21">
        <v>762</v>
      </c>
      <c r="C767" s="39"/>
      <c r="D767" s="39"/>
      <c r="E767" s="30"/>
      <c r="F767" s="30"/>
      <c r="G767" s="30"/>
      <c r="H767" s="30"/>
      <c r="I767" s="73"/>
      <c r="J767" s="68"/>
      <c r="K767" s="30"/>
      <c r="L767" s="68" t="str">
        <f t="shared" si="49"/>
        <v/>
      </c>
      <c r="M767" s="30" t="str">
        <f t="shared" si="50"/>
        <v/>
      </c>
      <c r="N767" s="68" t="str">
        <f t="shared" si="51"/>
        <v/>
      </c>
      <c r="O767" s="68" t="str">
        <f t="shared" si="52"/>
        <v/>
      </c>
    </row>
    <row r="768" spans="2:15" ht="18" customHeight="1" x14ac:dyDescent="0.25">
      <c r="B768" s="21">
        <v>763</v>
      </c>
      <c r="C768" s="39"/>
      <c r="D768" s="39"/>
      <c r="E768" s="30"/>
      <c r="F768" s="30"/>
      <c r="G768" s="30"/>
      <c r="H768" s="30"/>
      <c r="I768" s="73"/>
      <c r="J768" s="68"/>
      <c r="K768" s="30"/>
      <c r="L768" s="68" t="str">
        <f t="shared" si="49"/>
        <v/>
      </c>
      <c r="M768" s="30" t="str">
        <f t="shared" si="50"/>
        <v/>
      </c>
      <c r="N768" s="68" t="str">
        <f t="shared" si="51"/>
        <v/>
      </c>
      <c r="O768" s="68" t="str">
        <f t="shared" si="52"/>
        <v/>
      </c>
    </row>
    <row r="769" spans="2:15" ht="18" customHeight="1" x14ac:dyDescent="0.25">
      <c r="B769" s="21">
        <v>764</v>
      </c>
      <c r="C769" s="39"/>
      <c r="D769" s="39"/>
      <c r="E769" s="30"/>
      <c r="F769" s="30"/>
      <c r="G769" s="30"/>
      <c r="H769" s="30"/>
      <c r="I769" s="73"/>
      <c r="J769" s="68"/>
      <c r="K769" s="30"/>
      <c r="L769" s="68" t="str">
        <f t="shared" si="49"/>
        <v/>
      </c>
      <c r="M769" s="30" t="str">
        <f t="shared" si="50"/>
        <v/>
      </c>
      <c r="N769" s="68" t="str">
        <f t="shared" si="51"/>
        <v/>
      </c>
      <c r="O769" s="68" t="str">
        <f t="shared" si="52"/>
        <v/>
      </c>
    </row>
    <row r="770" spans="2:15" ht="18" customHeight="1" x14ac:dyDescent="0.25">
      <c r="B770" s="21">
        <v>765</v>
      </c>
      <c r="C770" s="39"/>
      <c r="D770" s="39"/>
      <c r="E770" s="30"/>
      <c r="F770" s="30"/>
      <c r="G770" s="30"/>
      <c r="H770" s="30"/>
      <c r="I770" s="73"/>
      <c r="J770" s="68"/>
      <c r="K770" s="30"/>
      <c r="L770" s="68" t="str">
        <f t="shared" si="49"/>
        <v/>
      </c>
      <c r="M770" s="30" t="str">
        <f t="shared" si="50"/>
        <v/>
      </c>
      <c r="N770" s="68" t="str">
        <f t="shared" si="51"/>
        <v/>
      </c>
      <c r="O770" s="68" t="str">
        <f t="shared" si="52"/>
        <v/>
      </c>
    </row>
    <row r="771" spans="2:15" ht="18" customHeight="1" x14ac:dyDescent="0.25">
      <c r="B771" s="21">
        <v>766</v>
      </c>
      <c r="C771" s="39"/>
      <c r="D771" s="39"/>
      <c r="E771" s="30"/>
      <c r="F771" s="30"/>
      <c r="G771" s="30"/>
      <c r="H771" s="30"/>
      <c r="I771" s="73"/>
      <c r="J771" s="68"/>
      <c r="K771" s="30"/>
      <c r="L771" s="68" t="str">
        <f t="shared" si="49"/>
        <v/>
      </c>
      <c r="M771" s="30" t="str">
        <f t="shared" si="50"/>
        <v/>
      </c>
      <c r="N771" s="68" t="str">
        <f t="shared" si="51"/>
        <v/>
      </c>
      <c r="O771" s="68" t="str">
        <f t="shared" si="52"/>
        <v/>
      </c>
    </row>
    <row r="772" spans="2:15" ht="18" customHeight="1" x14ac:dyDescent="0.25">
      <c r="B772" s="21">
        <v>767</v>
      </c>
      <c r="C772" s="39"/>
      <c r="D772" s="39"/>
      <c r="E772" s="30"/>
      <c r="F772" s="30"/>
      <c r="G772" s="30"/>
      <c r="H772" s="30"/>
      <c r="I772" s="73"/>
      <c r="J772" s="68"/>
      <c r="K772" s="30"/>
      <c r="L772" s="68" t="str">
        <f t="shared" si="49"/>
        <v/>
      </c>
      <c r="M772" s="30" t="str">
        <f t="shared" si="50"/>
        <v/>
      </c>
      <c r="N772" s="68" t="str">
        <f t="shared" si="51"/>
        <v/>
      </c>
      <c r="O772" s="68" t="str">
        <f t="shared" si="52"/>
        <v/>
      </c>
    </row>
    <row r="773" spans="2:15" ht="18" customHeight="1" x14ac:dyDescent="0.25">
      <c r="B773" s="21">
        <v>768</v>
      </c>
      <c r="C773" s="39"/>
      <c r="D773" s="39"/>
      <c r="E773" s="30"/>
      <c r="F773" s="30"/>
      <c r="G773" s="30"/>
      <c r="H773" s="30"/>
      <c r="I773" s="73"/>
      <c r="J773" s="68"/>
      <c r="K773" s="30"/>
      <c r="L773" s="68" t="str">
        <f t="shared" si="49"/>
        <v/>
      </c>
      <c r="M773" s="30" t="str">
        <f t="shared" si="50"/>
        <v/>
      </c>
      <c r="N773" s="68" t="str">
        <f t="shared" si="51"/>
        <v/>
      </c>
      <c r="O773" s="68" t="str">
        <f t="shared" si="52"/>
        <v/>
      </c>
    </row>
    <row r="774" spans="2:15" ht="18" customHeight="1" x14ac:dyDescent="0.25">
      <c r="B774" s="21">
        <v>769</v>
      </c>
      <c r="C774" s="39"/>
      <c r="D774" s="39"/>
      <c r="E774" s="30"/>
      <c r="F774" s="30"/>
      <c r="G774" s="30"/>
      <c r="H774" s="30"/>
      <c r="I774" s="73"/>
      <c r="J774" s="68"/>
      <c r="K774" s="30"/>
      <c r="L774" s="68" t="str">
        <f t="shared" si="49"/>
        <v/>
      </c>
      <c r="M774" s="30" t="str">
        <f t="shared" si="50"/>
        <v/>
      </c>
      <c r="N774" s="68" t="str">
        <f t="shared" si="51"/>
        <v/>
      </c>
      <c r="O774" s="68" t="str">
        <f t="shared" si="52"/>
        <v/>
      </c>
    </row>
    <row r="775" spans="2:15" ht="18" customHeight="1" x14ac:dyDescent="0.25">
      <c r="B775" s="21">
        <v>770</v>
      </c>
      <c r="C775" s="39"/>
      <c r="D775" s="39"/>
      <c r="E775" s="30"/>
      <c r="F775" s="30"/>
      <c r="G775" s="30"/>
      <c r="H775" s="30"/>
      <c r="I775" s="73"/>
      <c r="J775" s="68"/>
      <c r="K775" s="30"/>
      <c r="L775" s="68" t="str">
        <f t="shared" si="49"/>
        <v/>
      </c>
      <c r="M775" s="30" t="str">
        <f t="shared" si="50"/>
        <v/>
      </c>
      <c r="N775" s="68" t="str">
        <f t="shared" si="51"/>
        <v/>
      </c>
      <c r="O775" s="68" t="str">
        <f t="shared" si="52"/>
        <v/>
      </c>
    </row>
    <row r="776" spans="2:15" ht="18" customHeight="1" x14ac:dyDescent="0.25">
      <c r="B776" s="21">
        <v>771</v>
      </c>
      <c r="C776" s="39"/>
      <c r="D776" s="39"/>
      <c r="E776" s="30"/>
      <c r="F776" s="30"/>
      <c r="G776" s="30"/>
      <c r="H776" s="30"/>
      <c r="I776" s="73"/>
      <c r="J776" s="68"/>
      <c r="K776" s="30"/>
      <c r="L776" s="68" t="str">
        <f t="shared" si="49"/>
        <v/>
      </c>
      <c r="M776" s="30" t="str">
        <f t="shared" si="50"/>
        <v/>
      </c>
      <c r="N776" s="68" t="str">
        <f t="shared" si="51"/>
        <v/>
      </c>
      <c r="O776" s="68" t="str">
        <f t="shared" si="52"/>
        <v/>
      </c>
    </row>
    <row r="777" spans="2:15" ht="18" customHeight="1" x14ac:dyDescent="0.25">
      <c r="B777" s="21">
        <v>772</v>
      </c>
      <c r="C777" s="39"/>
      <c r="D777" s="39"/>
      <c r="E777" s="30"/>
      <c r="F777" s="30"/>
      <c r="G777" s="30"/>
      <c r="H777" s="30"/>
      <c r="I777" s="73"/>
      <c r="J777" s="68"/>
      <c r="K777" s="30"/>
      <c r="L777" s="68" t="str">
        <f t="shared" si="49"/>
        <v/>
      </c>
      <c r="M777" s="30" t="str">
        <f t="shared" si="50"/>
        <v/>
      </c>
      <c r="N777" s="68" t="str">
        <f t="shared" si="51"/>
        <v/>
      </c>
      <c r="O777" s="68" t="str">
        <f t="shared" si="52"/>
        <v/>
      </c>
    </row>
    <row r="778" spans="2:15" ht="18" customHeight="1" x14ac:dyDescent="0.25">
      <c r="B778" s="21">
        <v>773</v>
      </c>
      <c r="C778" s="39"/>
      <c r="D778" s="39"/>
      <c r="E778" s="30"/>
      <c r="F778" s="30"/>
      <c r="G778" s="30"/>
      <c r="H778" s="30"/>
      <c r="I778" s="73"/>
      <c r="J778" s="68"/>
      <c r="K778" s="30"/>
      <c r="L778" s="68" t="str">
        <f t="shared" si="49"/>
        <v/>
      </c>
      <c r="M778" s="30" t="str">
        <f t="shared" si="50"/>
        <v/>
      </c>
      <c r="N778" s="68" t="str">
        <f t="shared" si="51"/>
        <v/>
      </c>
      <c r="O778" s="68" t="str">
        <f t="shared" si="52"/>
        <v/>
      </c>
    </row>
    <row r="779" spans="2:15" ht="18" customHeight="1" x14ac:dyDescent="0.25">
      <c r="B779" s="21">
        <v>774</v>
      </c>
      <c r="C779" s="39"/>
      <c r="D779" s="39"/>
      <c r="E779" s="30"/>
      <c r="F779" s="30"/>
      <c r="G779" s="30"/>
      <c r="H779" s="30"/>
      <c r="I779" s="73"/>
      <c r="J779" s="68"/>
      <c r="K779" s="30"/>
      <c r="L779" s="68" t="str">
        <f t="shared" si="49"/>
        <v/>
      </c>
      <c r="M779" s="30" t="str">
        <f t="shared" si="50"/>
        <v/>
      </c>
      <c r="N779" s="68" t="str">
        <f t="shared" si="51"/>
        <v/>
      </c>
      <c r="O779" s="68" t="str">
        <f t="shared" si="52"/>
        <v/>
      </c>
    </row>
    <row r="780" spans="2:15" ht="18" customHeight="1" x14ac:dyDescent="0.25">
      <c r="B780" s="21">
        <v>775</v>
      </c>
      <c r="C780" s="39"/>
      <c r="D780" s="39"/>
      <c r="E780" s="30"/>
      <c r="F780" s="30"/>
      <c r="G780" s="30"/>
      <c r="H780" s="30"/>
      <c r="I780" s="73"/>
      <c r="J780" s="68"/>
      <c r="K780" s="30"/>
      <c r="L780" s="68" t="str">
        <f t="shared" si="49"/>
        <v/>
      </c>
      <c r="M780" s="30" t="str">
        <f t="shared" si="50"/>
        <v/>
      </c>
      <c r="N780" s="68" t="str">
        <f t="shared" si="51"/>
        <v/>
      </c>
      <c r="O780" s="68" t="str">
        <f t="shared" si="52"/>
        <v/>
      </c>
    </row>
    <row r="781" spans="2:15" ht="18" customHeight="1" x14ac:dyDescent="0.25">
      <c r="B781" s="21">
        <v>776</v>
      </c>
      <c r="C781" s="39"/>
      <c r="D781" s="39"/>
      <c r="E781" s="30"/>
      <c r="F781" s="30"/>
      <c r="G781" s="30"/>
      <c r="H781" s="30"/>
      <c r="I781" s="73"/>
      <c r="J781" s="68"/>
      <c r="K781" s="30"/>
      <c r="L781" s="68" t="str">
        <f t="shared" ref="L781:L844" si="53">IF(C781="","",IF(D781="","Não Finalizada","Finalizada"))</f>
        <v/>
      </c>
      <c r="M781" s="30" t="str">
        <f t="shared" ref="M781:M844" si="54">IF(E781="","","#"&amp;B781&amp;" ("&amp;TEXT(C781,"dd/mmm")&amp;") - "&amp;E781&amp;"/"&amp;F781)</f>
        <v/>
      </c>
      <c r="N781" s="68" t="str">
        <f t="shared" ref="N781:N844" si="55">IF(D781="","",D781-C781)</f>
        <v/>
      </c>
      <c r="O781" s="68" t="str">
        <f t="shared" ref="O781:O844" si="56">IF(J781="","",J781-I781)</f>
        <v/>
      </c>
    </row>
    <row r="782" spans="2:15" ht="18" customHeight="1" x14ac:dyDescent="0.25">
      <c r="B782" s="21">
        <v>777</v>
      </c>
      <c r="C782" s="39"/>
      <c r="D782" s="39"/>
      <c r="E782" s="30"/>
      <c r="F782" s="30"/>
      <c r="G782" s="30"/>
      <c r="H782" s="30"/>
      <c r="I782" s="73"/>
      <c r="J782" s="68"/>
      <c r="K782" s="30"/>
      <c r="L782" s="68" t="str">
        <f t="shared" si="53"/>
        <v/>
      </c>
      <c r="M782" s="30" t="str">
        <f t="shared" si="54"/>
        <v/>
      </c>
      <c r="N782" s="68" t="str">
        <f t="shared" si="55"/>
        <v/>
      </c>
      <c r="O782" s="68" t="str">
        <f t="shared" si="56"/>
        <v/>
      </c>
    </row>
    <row r="783" spans="2:15" ht="18" customHeight="1" x14ac:dyDescent="0.25">
      <c r="B783" s="21">
        <v>778</v>
      </c>
      <c r="C783" s="39"/>
      <c r="D783" s="39"/>
      <c r="E783" s="30"/>
      <c r="F783" s="30"/>
      <c r="G783" s="30"/>
      <c r="H783" s="30"/>
      <c r="I783" s="73"/>
      <c r="J783" s="68"/>
      <c r="K783" s="30"/>
      <c r="L783" s="68" t="str">
        <f t="shared" si="53"/>
        <v/>
      </c>
      <c r="M783" s="30" t="str">
        <f t="shared" si="54"/>
        <v/>
      </c>
      <c r="N783" s="68" t="str">
        <f t="shared" si="55"/>
        <v/>
      </c>
      <c r="O783" s="68" t="str">
        <f t="shared" si="56"/>
        <v/>
      </c>
    </row>
    <row r="784" spans="2:15" ht="18" customHeight="1" x14ac:dyDescent="0.25">
      <c r="B784" s="21">
        <v>779</v>
      </c>
      <c r="C784" s="39"/>
      <c r="D784" s="39"/>
      <c r="E784" s="30"/>
      <c r="F784" s="30"/>
      <c r="G784" s="30"/>
      <c r="H784" s="30"/>
      <c r="I784" s="73"/>
      <c r="J784" s="68"/>
      <c r="K784" s="30"/>
      <c r="L784" s="68" t="str">
        <f t="shared" si="53"/>
        <v/>
      </c>
      <c r="M784" s="30" t="str">
        <f t="shared" si="54"/>
        <v/>
      </c>
      <c r="N784" s="68" t="str">
        <f t="shared" si="55"/>
        <v/>
      </c>
      <c r="O784" s="68" t="str">
        <f t="shared" si="56"/>
        <v/>
      </c>
    </row>
    <row r="785" spans="2:15" ht="18" customHeight="1" x14ac:dyDescent="0.25">
      <c r="B785" s="21">
        <v>780</v>
      </c>
      <c r="C785" s="39"/>
      <c r="D785" s="39"/>
      <c r="E785" s="30"/>
      <c r="F785" s="30"/>
      <c r="G785" s="30"/>
      <c r="H785" s="30"/>
      <c r="I785" s="73"/>
      <c r="J785" s="68"/>
      <c r="K785" s="30"/>
      <c r="L785" s="68" t="str">
        <f t="shared" si="53"/>
        <v/>
      </c>
      <c r="M785" s="30" t="str">
        <f t="shared" si="54"/>
        <v/>
      </c>
      <c r="N785" s="68" t="str">
        <f t="shared" si="55"/>
        <v/>
      </c>
      <c r="O785" s="68" t="str">
        <f t="shared" si="56"/>
        <v/>
      </c>
    </row>
    <row r="786" spans="2:15" ht="18" customHeight="1" x14ac:dyDescent="0.25">
      <c r="B786" s="21">
        <v>781</v>
      </c>
      <c r="C786" s="39"/>
      <c r="D786" s="39"/>
      <c r="E786" s="30"/>
      <c r="F786" s="30"/>
      <c r="G786" s="30"/>
      <c r="H786" s="30"/>
      <c r="I786" s="73"/>
      <c r="J786" s="68"/>
      <c r="K786" s="30"/>
      <c r="L786" s="68" t="str">
        <f t="shared" si="53"/>
        <v/>
      </c>
      <c r="M786" s="30" t="str">
        <f t="shared" si="54"/>
        <v/>
      </c>
      <c r="N786" s="68" t="str">
        <f t="shared" si="55"/>
        <v/>
      </c>
      <c r="O786" s="68" t="str">
        <f t="shared" si="56"/>
        <v/>
      </c>
    </row>
    <row r="787" spans="2:15" ht="18" customHeight="1" x14ac:dyDescent="0.25">
      <c r="B787" s="21">
        <v>782</v>
      </c>
      <c r="C787" s="39"/>
      <c r="D787" s="39"/>
      <c r="E787" s="30"/>
      <c r="F787" s="30"/>
      <c r="G787" s="30"/>
      <c r="H787" s="30"/>
      <c r="I787" s="73"/>
      <c r="J787" s="68"/>
      <c r="K787" s="30"/>
      <c r="L787" s="68" t="str">
        <f t="shared" si="53"/>
        <v/>
      </c>
      <c r="M787" s="30" t="str">
        <f t="shared" si="54"/>
        <v/>
      </c>
      <c r="N787" s="68" t="str">
        <f t="shared" si="55"/>
        <v/>
      </c>
      <c r="O787" s="68" t="str">
        <f t="shared" si="56"/>
        <v/>
      </c>
    </row>
    <row r="788" spans="2:15" ht="18" customHeight="1" x14ac:dyDescent="0.25">
      <c r="B788" s="21">
        <v>783</v>
      </c>
      <c r="C788" s="39"/>
      <c r="D788" s="39"/>
      <c r="E788" s="30"/>
      <c r="F788" s="30"/>
      <c r="G788" s="30"/>
      <c r="H788" s="30"/>
      <c r="I788" s="73"/>
      <c r="J788" s="68"/>
      <c r="K788" s="30"/>
      <c r="L788" s="68" t="str">
        <f t="shared" si="53"/>
        <v/>
      </c>
      <c r="M788" s="30" t="str">
        <f t="shared" si="54"/>
        <v/>
      </c>
      <c r="N788" s="68" t="str">
        <f t="shared" si="55"/>
        <v/>
      </c>
      <c r="O788" s="68" t="str">
        <f t="shared" si="56"/>
        <v/>
      </c>
    </row>
    <row r="789" spans="2:15" ht="18" customHeight="1" x14ac:dyDescent="0.25">
      <c r="B789" s="21">
        <v>784</v>
      </c>
      <c r="C789" s="39"/>
      <c r="D789" s="39"/>
      <c r="E789" s="30"/>
      <c r="F789" s="30"/>
      <c r="G789" s="30"/>
      <c r="H789" s="30"/>
      <c r="I789" s="73"/>
      <c r="J789" s="68"/>
      <c r="K789" s="30"/>
      <c r="L789" s="68" t="str">
        <f t="shared" si="53"/>
        <v/>
      </c>
      <c r="M789" s="30" t="str">
        <f t="shared" si="54"/>
        <v/>
      </c>
      <c r="N789" s="68" t="str">
        <f t="shared" si="55"/>
        <v/>
      </c>
      <c r="O789" s="68" t="str">
        <f t="shared" si="56"/>
        <v/>
      </c>
    </row>
    <row r="790" spans="2:15" ht="18" customHeight="1" x14ac:dyDescent="0.25">
      <c r="B790" s="21">
        <v>785</v>
      </c>
      <c r="C790" s="39"/>
      <c r="D790" s="39"/>
      <c r="E790" s="30"/>
      <c r="F790" s="30"/>
      <c r="G790" s="30"/>
      <c r="H790" s="30"/>
      <c r="I790" s="73"/>
      <c r="J790" s="68"/>
      <c r="K790" s="30"/>
      <c r="L790" s="68" t="str">
        <f t="shared" si="53"/>
        <v/>
      </c>
      <c r="M790" s="30" t="str">
        <f t="shared" si="54"/>
        <v/>
      </c>
      <c r="N790" s="68" t="str">
        <f t="shared" si="55"/>
        <v/>
      </c>
      <c r="O790" s="68" t="str">
        <f t="shared" si="56"/>
        <v/>
      </c>
    </row>
    <row r="791" spans="2:15" ht="18" customHeight="1" x14ac:dyDescent="0.25">
      <c r="B791" s="21">
        <v>786</v>
      </c>
      <c r="C791" s="39"/>
      <c r="D791" s="39"/>
      <c r="E791" s="30"/>
      <c r="F791" s="30"/>
      <c r="G791" s="30"/>
      <c r="H791" s="30"/>
      <c r="I791" s="73"/>
      <c r="J791" s="68"/>
      <c r="K791" s="30"/>
      <c r="L791" s="68" t="str">
        <f t="shared" si="53"/>
        <v/>
      </c>
      <c r="M791" s="30" t="str">
        <f t="shared" si="54"/>
        <v/>
      </c>
      <c r="N791" s="68" t="str">
        <f t="shared" si="55"/>
        <v/>
      </c>
      <c r="O791" s="68" t="str">
        <f t="shared" si="56"/>
        <v/>
      </c>
    </row>
    <row r="792" spans="2:15" ht="18" customHeight="1" x14ac:dyDescent="0.25">
      <c r="B792" s="21">
        <v>787</v>
      </c>
      <c r="C792" s="39"/>
      <c r="D792" s="39"/>
      <c r="E792" s="30"/>
      <c r="F792" s="30"/>
      <c r="G792" s="30"/>
      <c r="H792" s="30"/>
      <c r="I792" s="73"/>
      <c r="J792" s="68"/>
      <c r="K792" s="30"/>
      <c r="L792" s="68" t="str">
        <f t="shared" si="53"/>
        <v/>
      </c>
      <c r="M792" s="30" t="str">
        <f t="shared" si="54"/>
        <v/>
      </c>
      <c r="N792" s="68" t="str">
        <f t="shared" si="55"/>
        <v/>
      </c>
      <c r="O792" s="68" t="str">
        <f t="shared" si="56"/>
        <v/>
      </c>
    </row>
    <row r="793" spans="2:15" ht="18" customHeight="1" x14ac:dyDescent="0.25">
      <c r="B793" s="21">
        <v>788</v>
      </c>
      <c r="C793" s="39"/>
      <c r="D793" s="39"/>
      <c r="E793" s="30"/>
      <c r="F793" s="30"/>
      <c r="G793" s="30"/>
      <c r="H793" s="30"/>
      <c r="I793" s="73"/>
      <c r="J793" s="68"/>
      <c r="K793" s="30"/>
      <c r="L793" s="68" t="str">
        <f t="shared" si="53"/>
        <v/>
      </c>
      <c r="M793" s="30" t="str">
        <f t="shared" si="54"/>
        <v/>
      </c>
      <c r="N793" s="68" t="str">
        <f t="shared" si="55"/>
        <v/>
      </c>
      <c r="O793" s="68" t="str">
        <f t="shared" si="56"/>
        <v/>
      </c>
    </row>
    <row r="794" spans="2:15" ht="18" customHeight="1" x14ac:dyDescent="0.25">
      <c r="B794" s="21">
        <v>789</v>
      </c>
      <c r="C794" s="39"/>
      <c r="D794" s="39"/>
      <c r="E794" s="30"/>
      <c r="F794" s="30"/>
      <c r="G794" s="30"/>
      <c r="H794" s="30"/>
      <c r="I794" s="73"/>
      <c r="J794" s="68"/>
      <c r="K794" s="30"/>
      <c r="L794" s="68" t="str">
        <f t="shared" si="53"/>
        <v/>
      </c>
      <c r="M794" s="30" t="str">
        <f t="shared" si="54"/>
        <v/>
      </c>
      <c r="N794" s="68" t="str">
        <f t="shared" si="55"/>
        <v/>
      </c>
      <c r="O794" s="68" t="str">
        <f t="shared" si="56"/>
        <v/>
      </c>
    </row>
    <row r="795" spans="2:15" ht="18" customHeight="1" x14ac:dyDescent="0.25">
      <c r="B795" s="21">
        <v>790</v>
      </c>
      <c r="C795" s="39"/>
      <c r="D795" s="39"/>
      <c r="E795" s="30"/>
      <c r="F795" s="30"/>
      <c r="G795" s="30"/>
      <c r="H795" s="30"/>
      <c r="I795" s="73"/>
      <c r="J795" s="68"/>
      <c r="K795" s="30"/>
      <c r="L795" s="68" t="str">
        <f t="shared" si="53"/>
        <v/>
      </c>
      <c r="M795" s="30" t="str">
        <f t="shared" si="54"/>
        <v/>
      </c>
      <c r="N795" s="68" t="str">
        <f t="shared" si="55"/>
        <v/>
      </c>
      <c r="O795" s="68" t="str">
        <f t="shared" si="56"/>
        <v/>
      </c>
    </row>
    <row r="796" spans="2:15" ht="18" customHeight="1" x14ac:dyDescent="0.25">
      <c r="B796" s="21">
        <v>791</v>
      </c>
      <c r="C796" s="39"/>
      <c r="D796" s="39"/>
      <c r="E796" s="30"/>
      <c r="F796" s="30"/>
      <c r="G796" s="30"/>
      <c r="H796" s="30"/>
      <c r="I796" s="73"/>
      <c r="J796" s="68"/>
      <c r="K796" s="30"/>
      <c r="L796" s="68" t="str">
        <f t="shared" si="53"/>
        <v/>
      </c>
      <c r="M796" s="30" t="str">
        <f t="shared" si="54"/>
        <v/>
      </c>
      <c r="N796" s="68" t="str">
        <f t="shared" si="55"/>
        <v/>
      </c>
      <c r="O796" s="68" t="str">
        <f t="shared" si="56"/>
        <v/>
      </c>
    </row>
    <row r="797" spans="2:15" ht="18" customHeight="1" x14ac:dyDescent="0.25">
      <c r="B797" s="21">
        <v>792</v>
      </c>
      <c r="C797" s="39"/>
      <c r="D797" s="39"/>
      <c r="E797" s="30"/>
      <c r="F797" s="30"/>
      <c r="G797" s="30"/>
      <c r="H797" s="30"/>
      <c r="I797" s="73"/>
      <c r="J797" s="68"/>
      <c r="K797" s="30"/>
      <c r="L797" s="68" t="str">
        <f t="shared" si="53"/>
        <v/>
      </c>
      <c r="M797" s="30" t="str">
        <f t="shared" si="54"/>
        <v/>
      </c>
      <c r="N797" s="68" t="str">
        <f t="shared" si="55"/>
        <v/>
      </c>
      <c r="O797" s="68" t="str">
        <f t="shared" si="56"/>
        <v/>
      </c>
    </row>
    <row r="798" spans="2:15" ht="18" customHeight="1" x14ac:dyDescent="0.25">
      <c r="B798" s="21">
        <v>793</v>
      </c>
      <c r="C798" s="39"/>
      <c r="D798" s="39"/>
      <c r="E798" s="30"/>
      <c r="F798" s="30"/>
      <c r="G798" s="30"/>
      <c r="H798" s="30"/>
      <c r="I798" s="73"/>
      <c r="J798" s="68"/>
      <c r="K798" s="30"/>
      <c r="L798" s="68" t="str">
        <f t="shared" si="53"/>
        <v/>
      </c>
      <c r="M798" s="30" t="str">
        <f t="shared" si="54"/>
        <v/>
      </c>
      <c r="N798" s="68" t="str">
        <f t="shared" si="55"/>
        <v/>
      </c>
      <c r="O798" s="68" t="str">
        <f t="shared" si="56"/>
        <v/>
      </c>
    </row>
    <row r="799" spans="2:15" ht="18" customHeight="1" x14ac:dyDescent="0.25">
      <c r="B799" s="21">
        <v>794</v>
      </c>
      <c r="C799" s="39"/>
      <c r="D799" s="39"/>
      <c r="E799" s="30"/>
      <c r="F799" s="30"/>
      <c r="G799" s="30"/>
      <c r="H799" s="30"/>
      <c r="I799" s="73"/>
      <c r="J799" s="68"/>
      <c r="K799" s="30"/>
      <c r="L799" s="68" t="str">
        <f t="shared" si="53"/>
        <v/>
      </c>
      <c r="M799" s="30" t="str">
        <f t="shared" si="54"/>
        <v/>
      </c>
      <c r="N799" s="68" t="str">
        <f t="shared" si="55"/>
        <v/>
      </c>
      <c r="O799" s="68" t="str">
        <f t="shared" si="56"/>
        <v/>
      </c>
    </row>
    <row r="800" spans="2:15" ht="18" customHeight="1" x14ac:dyDescent="0.25">
      <c r="B800" s="21">
        <v>795</v>
      </c>
      <c r="C800" s="39"/>
      <c r="D800" s="39"/>
      <c r="E800" s="30"/>
      <c r="F800" s="30"/>
      <c r="G800" s="30"/>
      <c r="H800" s="30"/>
      <c r="I800" s="73"/>
      <c r="J800" s="68"/>
      <c r="K800" s="30"/>
      <c r="L800" s="68" t="str">
        <f t="shared" si="53"/>
        <v/>
      </c>
      <c r="M800" s="30" t="str">
        <f t="shared" si="54"/>
        <v/>
      </c>
      <c r="N800" s="68" t="str">
        <f t="shared" si="55"/>
        <v/>
      </c>
      <c r="O800" s="68" t="str">
        <f t="shared" si="56"/>
        <v/>
      </c>
    </row>
    <row r="801" spans="2:15" ht="18" customHeight="1" x14ac:dyDescent="0.25">
      <c r="B801" s="21">
        <v>796</v>
      </c>
      <c r="C801" s="39"/>
      <c r="D801" s="39"/>
      <c r="E801" s="30"/>
      <c r="F801" s="30"/>
      <c r="G801" s="30"/>
      <c r="H801" s="30"/>
      <c r="I801" s="73"/>
      <c r="J801" s="68"/>
      <c r="K801" s="30"/>
      <c r="L801" s="68" t="str">
        <f t="shared" si="53"/>
        <v/>
      </c>
      <c r="M801" s="30" t="str">
        <f t="shared" si="54"/>
        <v/>
      </c>
      <c r="N801" s="68" t="str">
        <f t="shared" si="55"/>
        <v/>
      </c>
      <c r="O801" s="68" t="str">
        <f t="shared" si="56"/>
        <v/>
      </c>
    </row>
    <row r="802" spans="2:15" ht="18" customHeight="1" x14ac:dyDescent="0.25">
      <c r="B802" s="21">
        <v>797</v>
      </c>
      <c r="C802" s="39"/>
      <c r="D802" s="39"/>
      <c r="E802" s="30"/>
      <c r="F802" s="30"/>
      <c r="G802" s="30"/>
      <c r="H802" s="30"/>
      <c r="I802" s="73"/>
      <c r="J802" s="68"/>
      <c r="K802" s="30"/>
      <c r="L802" s="68" t="str">
        <f t="shared" si="53"/>
        <v/>
      </c>
      <c r="M802" s="30" t="str">
        <f t="shared" si="54"/>
        <v/>
      </c>
      <c r="N802" s="68" t="str">
        <f t="shared" si="55"/>
        <v/>
      </c>
      <c r="O802" s="68" t="str">
        <f t="shared" si="56"/>
        <v/>
      </c>
    </row>
    <row r="803" spans="2:15" ht="18" customHeight="1" x14ac:dyDescent="0.25">
      <c r="B803" s="21">
        <v>798</v>
      </c>
      <c r="C803" s="39"/>
      <c r="D803" s="39"/>
      <c r="E803" s="30"/>
      <c r="F803" s="30"/>
      <c r="G803" s="30"/>
      <c r="H803" s="30"/>
      <c r="I803" s="73"/>
      <c r="J803" s="68"/>
      <c r="K803" s="30"/>
      <c r="L803" s="68" t="str">
        <f t="shared" si="53"/>
        <v/>
      </c>
      <c r="M803" s="30" t="str">
        <f t="shared" si="54"/>
        <v/>
      </c>
      <c r="N803" s="68" t="str">
        <f t="shared" si="55"/>
        <v/>
      </c>
      <c r="O803" s="68" t="str">
        <f t="shared" si="56"/>
        <v/>
      </c>
    </row>
    <row r="804" spans="2:15" ht="18" customHeight="1" x14ac:dyDescent="0.25">
      <c r="B804" s="21">
        <v>799</v>
      </c>
      <c r="C804" s="39"/>
      <c r="D804" s="39"/>
      <c r="E804" s="30"/>
      <c r="F804" s="30"/>
      <c r="G804" s="30"/>
      <c r="H804" s="30"/>
      <c r="I804" s="73"/>
      <c r="J804" s="68"/>
      <c r="K804" s="30"/>
      <c r="L804" s="68" t="str">
        <f t="shared" si="53"/>
        <v/>
      </c>
      <c r="M804" s="30" t="str">
        <f t="shared" si="54"/>
        <v/>
      </c>
      <c r="N804" s="68" t="str">
        <f t="shared" si="55"/>
        <v/>
      </c>
      <c r="O804" s="68" t="str">
        <f t="shared" si="56"/>
        <v/>
      </c>
    </row>
    <row r="805" spans="2:15" ht="18" customHeight="1" x14ac:dyDescent="0.25">
      <c r="B805" s="21">
        <v>800</v>
      </c>
      <c r="C805" s="39"/>
      <c r="D805" s="39"/>
      <c r="E805" s="30"/>
      <c r="F805" s="30"/>
      <c r="G805" s="30"/>
      <c r="H805" s="30"/>
      <c r="I805" s="73"/>
      <c r="J805" s="68"/>
      <c r="K805" s="30"/>
      <c r="L805" s="68" t="str">
        <f t="shared" si="53"/>
        <v/>
      </c>
      <c r="M805" s="30" t="str">
        <f t="shared" si="54"/>
        <v/>
      </c>
      <c r="N805" s="68" t="str">
        <f t="shared" si="55"/>
        <v/>
      </c>
      <c r="O805" s="68" t="str">
        <f t="shared" si="56"/>
        <v/>
      </c>
    </row>
    <row r="806" spans="2:15" ht="18" customHeight="1" x14ac:dyDescent="0.25">
      <c r="B806" s="21">
        <v>801</v>
      </c>
      <c r="C806" s="39"/>
      <c r="D806" s="39"/>
      <c r="E806" s="30"/>
      <c r="F806" s="30"/>
      <c r="G806" s="30"/>
      <c r="H806" s="30"/>
      <c r="I806" s="73"/>
      <c r="J806" s="68"/>
      <c r="K806" s="30"/>
      <c r="L806" s="68" t="str">
        <f t="shared" si="53"/>
        <v/>
      </c>
      <c r="M806" s="30" t="str">
        <f t="shared" si="54"/>
        <v/>
      </c>
      <c r="N806" s="68" t="str">
        <f t="shared" si="55"/>
        <v/>
      </c>
      <c r="O806" s="68" t="str">
        <f t="shared" si="56"/>
        <v/>
      </c>
    </row>
    <row r="807" spans="2:15" ht="18" customHeight="1" x14ac:dyDescent="0.25">
      <c r="B807" s="21">
        <v>802</v>
      </c>
      <c r="C807" s="39"/>
      <c r="D807" s="39"/>
      <c r="E807" s="30"/>
      <c r="F807" s="30"/>
      <c r="G807" s="30"/>
      <c r="H807" s="30"/>
      <c r="I807" s="73"/>
      <c r="J807" s="68"/>
      <c r="K807" s="30"/>
      <c r="L807" s="68" t="str">
        <f t="shared" si="53"/>
        <v/>
      </c>
      <c r="M807" s="30" t="str">
        <f t="shared" si="54"/>
        <v/>
      </c>
      <c r="N807" s="68" t="str">
        <f t="shared" si="55"/>
        <v/>
      </c>
      <c r="O807" s="68" t="str">
        <f t="shared" si="56"/>
        <v/>
      </c>
    </row>
    <row r="808" spans="2:15" ht="18" customHeight="1" x14ac:dyDescent="0.25">
      <c r="B808" s="21">
        <v>803</v>
      </c>
      <c r="C808" s="39"/>
      <c r="D808" s="39"/>
      <c r="E808" s="30"/>
      <c r="F808" s="30"/>
      <c r="G808" s="30"/>
      <c r="H808" s="30"/>
      <c r="I808" s="73"/>
      <c r="J808" s="68"/>
      <c r="K808" s="30"/>
      <c r="L808" s="68" t="str">
        <f t="shared" si="53"/>
        <v/>
      </c>
      <c r="M808" s="30" t="str">
        <f t="shared" si="54"/>
        <v/>
      </c>
      <c r="N808" s="68" t="str">
        <f t="shared" si="55"/>
        <v/>
      </c>
      <c r="O808" s="68" t="str">
        <f t="shared" si="56"/>
        <v/>
      </c>
    </row>
    <row r="809" spans="2:15" ht="18" customHeight="1" x14ac:dyDescent="0.25">
      <c r="B809" s="21">
        <v>804</v>
      </c>
      <c r="C809" s="39"/>
      <c r="D809" s="39"/>
      <c r="E809" s="30"/>
      <c r="F809" s="30"/>
      <c r="G809" s="30"/>
      <c r="H809" s="30"/>
      <c r="I809" s="73"/>
      <c r="J809" s="68"/>
      <c r="K809" s="30"/>
      <c r="L809" s="68" t="str">
        <f t="shared" si="53"/>
        <v/>
      </c>
      <c r="M809" s="30" t="str">
        <f t="shared" si="54"/>
        <v/>
      </c>
      <c r="N809" s="68" t="str">
        <f t="shared" si="55"/>
        <v/>
      </c>
      <c r="O809" s="68" t="str">
        <f t="shared" si="56"/>
        <v/>
      </c>
    </row>
    <row r="810" spans="2:15" ht="18" customHeight="1" x14ac:dyDescent="0.25">
      <c r="B810" s="21">
        <v>805</v>
      </c>
      <c r="C810" s="39"/>
      <c r="D810" s="39"/>
      <c r="E810" s="30"/>
      <c r="F810" s="30"/>
      <c r="G810" s="30"/>
      <c r="H810" s="30"/>
      <c r="I810" s="73"/>
      <c r="J810" s="68"/>
      <c r="K810" s="30"/>
      <c r="L810" s="68" t="str">
        <f t="shared" si="53"/>
        <v/>
      </c>
      <c r="M810" s="30" t="str">
        <f t="shared" si="54"/>
        <v/>
      </c>
      <c r="N810" s="68" t="str">
        <f t="shared" si="55"/>
        <v/>
      </c>
      <c r="O810" s="68" t="str">
        <f t="shared" si="56"/>
        <v/>
      </c>
    </row>
    <row r="811" spans="2:15" ht="18" customHeight="1" x14ac:dyDescent="0.25">
      <c r="B811" s="21">
        <v>806</v>
      </c>
      <c r="C811" s="39"/>
      <c r="D811" s="39"/>
      <c r="E811" s="30"/>
      <c r="F811" s="30"/>
      <c r="G811" s="30"/>
      <c r="H811" s="30"/>
      <c r="I811" s="73"/>
      <c r="J811" s="68"/>
      <c r="K811" s="30"/>
      <c r="L811" s="68" t="str">
        <f t="shared" si="53"/>
        <v/>
      </c>
      <c r="M811" s="30" t="str">
        <f t="shared" si="54"/>
        <v/>
      </c>
      <c r="N811" s="68" t="str">
        <f t="shared" si="55"/>
        <v/>
      </c>
      <c r="O811" s="68" t="str">
        <f t="shared" si="56"/>
        <v/>
      </c>
    </row>
    <row r="812" spans="2:15" ht="18" customHeight="1" x14ac:dyDescent="0.25">
      <c r="B812" s="21">
        <v>807</v>
      </c>
      <c r="C812" s="39"/>
      <c r="D812" s="39"/>
      <c r="E812" s="30"/>
      <c r="F812" s="30"/>
      <c r="G812" s="30"/>
      <c r="H812" s="30"/>
      <c r="I812" s="73"/>
      <c r="J812" s="68"/>
      <c r="K812" s="30"/>
      <c r="L812" s="68" t="str">
        <f t="shared" si="53"/>
        <v/>
      </c>
      <c r="M812" s="30" t="str">
        <f t="shared" si="54"/>
        <v/>
      </c>
      <c r="N812" s="68" t="str">
        <f t="shared" si="55"/>
        <v/>
      </c>
      <c r="O812" s="68" t="str">
        <f t="shared" si="56"/>
        <v/>
      </c>
    </row>
    <row r="813" spans="2:15" ht="18" customHeight="1" x14ac:dyDescent="0.25">
      <c r="B813" s="21">
        <v>808</v>
      </c>
      <c r="C813" s="39"/>
      <c r="D813" s="39"/>
      <c r="E813" s="30"/>
      <c r="F813" s="30"/>
      <c r="G813" s="30"/>
      <c r="H813" s="30"/>
      <c r="I813" s="73"/>
      <c r="J813" s="68"/>
      <c r="K813" s="30"/>
      <c r="L813" s="68" t="str">
        <f t="shared" si="53"/>
        <v/>
      </c>
      <c r="M813" s="30" t="str">
        <f t="shared" si="54"/>
        <v/>
      </c>
      <c r="N813" s="68" t="str">
        <f t="shared" si="55"/>
        <v/>
      </c>
      <c r="O813" s="68" t="str">
        <f t="shared" si="56"/>
        <v/>
      </c>
    </row>
    <row r="814" spans="2:15" ht="18" customHeight="1" x14ac:dyDescent="0.25">
      <c r="B814" s="21">
        <v>809</v>
      </c>
      <c r="C814" s="39"/>
      <c r="D814" s="39"/>
      <c r="E814" s="30"/>
      <c r="F814" s="30"/>
      <c r="G814" s="30"/>
      <c r="H814" s="30"/>
      <c r="I814" s="73"/>
      <c r="J814" s="68"/>
      <c r="K814" s="30"/>
      <c r="L814" s="68" t="str">
        <f t="shared" si="53"/>
        <v/>
      </c>
      <c r="M814" s="30" t="str">
        <f t="shared" si="54"/>
        <v/>
      </c>
      <c r="N814" s="68" t="str">
        <f t="shared" si="55"/>
        <v/>
      </c>
      <c r="O814" s="68" t="str">
        <f t="shared" si="56"/>
        <v/>
      </c>
    </row>
    <row r="815" spans="2:15" ht="18" customHeight="1" x14ac:dyDescent="0.25">
      <c r="B815" s="21">
        <v>810</v>
      </c>
      <c r="C815" s="39"/>
      <c r="D815" s="39"/>
      <c r="E815" s="30"/>
      <c r="F815" s="30"/>
      <c r="G815" s="30"/>
      <c r="H815" s="30"/>
      <c r="I815" s="73"/>
      <c r="J815" s="68"/>
      <c r="K815" s="30"/>
      <c r="L815" s="68" t="str">
        <f t="shared" si="53"/>
        <v/>
      </c>
      <c r="M815" s="30" t="str">
        <f t="shared" si="54"/>
        <v/>
      </c>
      <c r="N815" s="68" t="str">
        <f t="shared" si="55"/>
        <v/>
      </c>
      <c r="O815" s="68" t="str">
        <f t="shared" si="56"/>
        <v/>
      </c>
    </row>
    <row r="816" spans="2:15" ht="18" customHeight="1" x14ac:dyDescent="0.25">
      <c r="B816" s="21">
        <v>811</v>
      </c>
      <c r="C816" s="39"/>
      <c r="D816" s="39"/>
      <c r="E816" s="30"/>
      <c r="F816" s="30"/>
      <c r="G816" s="30"/>
      <c r="H816" s="30"/>
      <c r="I816" s="73"/>
      <c r="J816" s="68"/>
      <c r="K816" s="30"/>
      <c r="L816" s="68" t="str">
        <f t="shared" si="53"/>
        <v/>
      </c>
      <c r="M816" s="30" t="str">
        <f t="shared" si="54"/>
        <v/>
      </c>
      <c r="N816" s="68" t="str">
        <f t="shared" si="55"/>
        <v/>
      </c>
      <c r="O816" s="68" t="str">
        <f t="shared" si="56"/>
        <v/>
      </c>
    </row>
    <row r="817" spans="2:15" ht="18" customHeight="1" x14ac:dyDescent="0.25">
      <c r="B817" s="21">
        <v>812</v>
      </c>
      <c r="C817" s="39"/>
      <c r="D817" s="39"/>
      <c r="E817" s="30"/>
      <c r="F817" s="30"/>
      <c r="G817" s="30"/>
      <c r="H817" s="30"/>
      <c r="I817" s="73"/>
      <c r="J817" s="68"/>
      <c r="K817" s="30"/>
      <c r="L817" s="68" t="str">
        <f t="shared" si="53"/>
        <v/>
      </c>
      <c r="M817" s="30" t="str">
        <f t="shared" si="54"/>
        <v/>
      </c>
      <c r="N817" s="68" t="str">
        <f t="shared" si="55"/>
        <v/>
      </c>
      <c r="O817" s="68" t="str">
        <f t="shared" si="56"/>
        <v/>
      </c>
    </row>
    <row r="818" spans="2:15" ht="18" customHeight="1" x14ac:dyDescent="0.25">
      <c r="B818" s="21">
        <v>813</v>
      </c>
      <c r="C818" s="39"/>
      <c r="D818" s="39"/>
      <c r="E818" s="30"/>
      <c r="F818" s="30"/>
      <c r="G818" s="30"/>
      <c r="H818" s="30"/>
      <c r="I818" s="73"/>
      <c r="J818" s="68"/>
      <c r="K818" s="30"/>
      <c r="L818" s="68" t="str">
        <f t="shared" si="53"/>
        <v/>
      </c>
      <c r="M818" s="30" t="str">
        <f t="shared" si="54"/>
        <v/>
      </c>
      <c r="N818" s="68" t="str">
        <f t="shared" si="55"/>
        <v/>
      </c>
      <c r="O818" s="68" t="str">
        <f t="shared" si="56"/>
        <v/>
      </c>
    </row>
    <row r="819" spans="2:15" ht="18" customHeight="1" x14ac:dyDescent="0.25">
      <c r="B819" s="21">
        <v>814</v>
      </c>
      <c r="C819" s="39"/>
      <c r="D819" s="39"/>
      <c r="E819" s="30"/>
      <c r="F819" s="30"/>
      <c r="G819" s="30"/>
      <c r="H819" s="30"/>
      <c r="I819" s="73"/>
      <c r="J819" s="68"/>
      <c r="K819" s="30"/>
      <c r="L819" s="68" t="str">
        <f t="shared" si="53"/>
        <v/>
      </c>
      <c r="M819" s="30" t="str">
        <f t="shared" si="54"/>
        <v/>
      </c>
      <c r="N819" s="68" t="str">
        <f t="shared" si="55"/>
        <v/>
      </c>
      <c r="O819" s="68" t="str">
        <f t="shared" si="56"/>
        <v/>
      </c>
    </row>
    <row r="820" spans="2:15" ht="18" customHeight="1" x14ac:dyDescent="0.25">
      <c r="B820" s="21">
        <v>815</v>
      </c>
      <c r="C820" s="39"/>
      <c r="D820" s="39"/>
      <c r="E820" s="30"/>
      <c r="F820" s="30"/>
      <c r="G820" s="30"/>
      <c r="H820" s="30"/>
      <c r="I820" s="73"/>
      <c r="J820" s="68"/>
      <c r="K820" s="30"/>
      <c r="L820" s="68" t="str">
        <f t="shared" si="53"/>
        <v/>
      </c>
      <c r="M820" s="30" t="str">
        <f t="shared" si="54"/>
        <v/>
      </c>
      <c r="N820" s="68" t="str">
        <f t="shared" si="55"/>
        <v/>
      </c>
      <c r="O820" s="68" t="str">
        <f t="shared" si="56"/>
        <v/>
      </c>
    </row>
    <row r="821" spans="2:15" ht="18" customHeight="1" x14ac:dyDescent="0.25">
      <c r="B821" s="21">
        <v>816</v>
      </c>
      <c r="C821" s="39"/>
      <c r="D821" s="39"/>
      <c r="E821" s="30"/>
      <c r="F821" s="30"/>
      <c r="G821" s="30"/>
      <c r="H821" s="30"/>
      <c r="I821" s="73"/>
      <c r="J821" s="68"/>
      <c r="K821" s="30"/>
      <c r="L821" s="68" t="str">
        <f t="shared" si="53"/>
        <v/>
      </c>
      <c r="M821" s="30" t="str">
        <f t="shared" si="54"/>
        <v/>
      </c>
      <c r="N821" s="68" t="str">
        <f t="shared" si="55"/>
        <v/>
      </c>
      <c r="O821" s="68" t="str">
        <f t="shared" si="56"/>
        <v/>
      </c>
    </row>
    <row r="822" spans="2:15" ht="18" customHeight="1" x14ac:dyDescent="0.25">
      <c r="B822" s="21">
        <v>817</v>
      </c>
      <c r="C822" s="39"/>
      <c r="D822" s="39"/>
      <c r="E822" s="30"/>
      <c r="F822" s="30"/>
      <c r="G822" s="30"/>
      <c r="H822" s="30"/>
      <c r="I822" s="73"/>
      <c r="J822" s="68"/>
      <c r="K822" s="30"/>
      <c r="L822" s="68" t="str">
        <f t="shared" si="53"/>
        <v/>
      </c>
      <c r="M822" s="30" t="str">
        <f t="shared" si="54"/>
        <v/>
      </c>
      <c r="N822" s="68" t="str">
        <f t="shared" si="55"/>
        <v/>
      </c>
      <c r="O822" s="68" t="str">
        <f t="shared" si="56"/>
        <v/>
      </c>
    </row>
    <row r="823" spans="2:15" ht="18" customHeight="1" x14ac:dyDescent="0.25">
      <c r="B823" s="21">
        <v>818</v>
      </c>
      <c r="C823" s="39"/>
      <c r="D823" s="39"/>
      <c r="E823" s="30"/>
      <c r="F823" s="30"/>
      <c r="G823" s="30"/>
      <c r="H823" s="30"/>
      <c r="I823" s="73"/>
      <c r="J823" s="68"/>
      <c r="K823" s="30"/>
      <c r="L823" s="68" t="str">
        <f t="shared" si="53"/>
        <v/>
      </c>
      <c r="M823" s="30" t="str">
        <f t="shared" si="54"/>
        <v/>
      </c>
      <c r="N823" s="68" t="str">
        <f t="shared" si="55"/>
        <v/>
      </c>
      <c r="O823" s="68" t="str">
        <f t="shared" si="56"/>
        <v/>
      </c>
    </row>
    <row r="824" spans="2:15" ht="18" customHeight="1" x14ac:dyDescent="0.25">
      <c r="B824" s="21">
        <v>819</v>
      </c>
      <c r="C824" s="39"/>
      <c r="D824" s="39"/>
      <c r="E824" s="30"/>
      <c r="F824" s="30"/>
      <c r="G824" s="30"/>
      <c r="H824" s="30"/>
      <c r="I824" s="73"/>
      <c r="J824" s="68"/>
      <c r="K824" s="30"/>
      <c r="L824" s="68" t="str">
        <f t="shared" si="53"/>
        <v/>
      </c>
      <c r="M824" s="30" t="str">
        <f t="shared" si="54"/>
        <v/>
      </c>
      <c r="N824" s="68" t="str">
        <f t="shared" si="55"/>
        <v/>
      </c>
      <c r="O824" s="68" t="str">
        <f t="shared" si="56"/>
        <v/>
      </c>
    </row>
    <row r="825" spans="2:15" ht="18" customHeight="1" x14ac:dyDescent="0.25">
      <c r="B825" s="21">
        <v>820</v>
      </c>
      <c r="C825" s="39"/>
      <c r="D825" s="39"/>
      <c r="E825" s="30"/>
      <c r="F825" s="30"/>
      <c r="G825" s="30"/>
      <c r="H825" s="30"/>
      <c r="I825" s="73"/>
      <c r="J825" s="68"/>
      <c r="K825" s="30"/>
      <c r="L825" s="68" t="str">
        <f t="shared" si="53"/>
        <v/>
      </c>
      <c r="M825" s="30" t="str">
        <f t="shared" si="54"/>
        <v/>
      </c>
      <c r="N825" s="68" t="str">
        <f t="shared" si="55"/>
        <v/>
      </c>
      <c r="O825" s="68" t="str">
        <f t="shared" si="56"/>
        <v/>
      </c>
    </row>
    <row r="826" spans="2:15" ht="18" customHeight="1" x14ac:dyDescent="0.25">
      <c r="B826" s="21">
        <v>821</v>
      </c>
      <c r="C826" s="39"/>
      <c r="D826" s="39"/>
      <c r="E826" s="30"/>
      <c r="F826" s="30"/>
      <c r="G826" s="30"/>
      <c r="H826" s="30"/>
      <c r="I826" s="73"/>
      <c r="J826" s="68"/>
      <c r="K826" s="30"/>
      <c r="L826" s="68" t="str">
        <f t="shared" si="53"/>
        <v/>
      </c>
      <c r="M826" s="30" t="str">
        <f t="shared" si="54"/>
        <v/>
      </c>
      <c r="N826" s="68" t="str">
        <f t="shared" si="55"/>
        <v/>
      </c>
      <c r="O826" s="68" t="str">
        <f t="shared" si="56"/>
        <v/>
      </c>
    </row>
    <row r="827" spans="2:15" ht="18" customHeight="1" x14ac:dyDescent="0.25">
      <c r="B827" s="21">
        <v>822</v>
      </c>
      <c r="C827" s="39"/>
      <c r="D827" s="39"/>
      <c r="E827" s="30"/>
      <c r="F827" s="30"/>
      <c r="G827" s="30"/>
      <c r="H827" s="30"/>
      <c r="I827" s="73"/>
      <c r="J827" s="68"/>
      <c r="K827" s="30"/>
      <c r="L827" s="68" t="str">
        <f t="shared" si="53"/>
        <v/>
      </c>
      <c r="M827" s="30" t="str">
        <f t="shared" si="54"/>
        <v/>
      </c>
      <c r="N827" s="68" t="str">
        <f t="shared" si="55"/>
        <v/>
      </c>
      <c r="O827" s="68" t="str">
        <f t="shared" si="56"/>
        <v/>
      </c>
    </row>
    <row r="828" spans="2:15" ht="18" customHeight="1" x14ac:dyDescent="0.25">
      <c r="B828" s="21">
        <v>823</v>
      </c>
      <c r="C828" s="39"/>
      <c r="D828" s="39"/>
      <c r="E828" s="30"/>
      <c r="F828" s="30"/>
      <c r="G828" s="30"/>
      <c r="H828" s="30"/>
      <c r="I828" s="73"/>
      <c r="J828" s="68"/>
      <c r="K828" s="30"/>
      <c r="L828" s="68" t="str">
        <f t="shared" si="53"/>
        <v/>
      </c>
      <c r="M828" s="30" t="str">
        <f t="shared" si="54"/>
        <v/>
      </c>
      <c r="N828" s="68" t="str">
        <f t="shared" si="55"/>
        <v/>
      </c>
      <c r="O828" s="68" t="str">
        <f t="shared" si="56"/>
        <v/>
      </c>
    </row>
    <row r="829" spans="2:15" ht="18" customHeight="1" x14ac:dyDescent="0.25">
      <c r="B829" s="21">
        <v>824</v>
      </c>
      <c r="C829" s="39"/>
      <c r="D829" s="39"/>
      <c r="E829" s="30"/>
      <c r="F829" s="30"/>
      <c r="G829" s="30"/>
      <c r="H829" s="30"/>
      <c r="I829" s="73"/>
      <c r="J829" s="68"/>
      <c r="K829" s="30"/>
      <c r="L829" s="68" t="str">
        <f t="shared" si="53"/>
        <v/>
      </c>
      <c r="M829" s="30" t="str">
        <f t="shared" si="54"/>
        <v/>
      </c>
      <c r="N829" s="68" t="str">
        <f t="shared" si="55"/>
        <v/>
      </c>
      <c r="O829" s="68" t="str">
        <f t="shared" si="56"/>
        <v/>
      </c>
    </row>
    <row r="830" spans="2:15" ht="18" customHeight="1" x14ac:dyDescent="0.25">
      <c r="B830" s="21">
        <v>825</v>
      </c>
      <c r="C830" s="39"/>
      <c r="D830" s="39"/>
      <c r="E830" s="30"/>
      <c r="F830" s="30"/>
      <c r="G830" s="30"/>
      <c r="H830" s="30"/>
      <c r="I830" s="73"/>
      <c r="J830" s="68"/>
      <c r="K830" s="30"/>
      <c r="L830" s="68" t="str">
        <f t="shared" si="53"/>
        <v/>
      </c>
      <c r="M830" s="30" t="str">
        <f t="shared" si="54"/>
        <v/>
      </c>
      <c r="N830" s="68" t="str">
        <f t="shared" si="55"/>
        <v/>
      </c>
      <c r="O830" s="68" t="str">
        <f t="shared" si="56"/>
        <v/>
      </c>
    </row>
    <row r="831" spans="2:15" ht="18" customHeight="1" x14ac:dyDescent="0.25">
      <c r="B831" s="21">
        <v>826</v>
      </c>
      <c r="C831" s="39"/>
      <c r="D831" s="39"/>
      <c r="E831" s="30"/>
      <c r="F831" s="30"/>
      <c r="G831" s="30"/>
      <c r="H831" s="30"/>
      <c r="I831" s="73"/>
      <c r="J831" s="68"/>
      <c r="K831" s="30"/>
      <c r="L831" s="68" t="str">
        <f t="shared" si="53"/>
        <v/>
      </c>
      <c r="M831" s="30" t="str">
        <f t="shared" si="54"/>
        <v/>
      </c>
      <c r="N831" s="68" t="str">
        <f t="shared" si="55"/>
        <v/>
      </c>
      <c r="O831" s="68" t="str">
        <f t="shared" si="56"/>
        <v/>
      </c>
    </row>
    <row r="832" spans="2:15" ht="18" customHeight="1" x14ac:dyDescent="0.25">
      <c r="B832" s="21">
        <v>827</v>
      </c>
      <c r="C832" s="39"/>
      <c r="D832" s="39"/>
      <c r="E832" s="30"/>
      <c r="F832" s="30"/>
      <c r="G832" s="30"/>
      <c r="H832" s="30"/>
      <c r="I832" s="73"/>
      <c r="J832" s="68"/>
      <c r="K832" s="30"/>
      <c r="L832" s="68" t="str">
        <f t="shared" si="53"/>
        <v/>
      </c>
      <c r="M832" s="30" t="str">
        <f t="shared" si="54"/>
        <v/>
      </c>
      <c r="N832" s="68" t="str">
        <f t="shared" si="55"/>
        <v/>
      </c>
      <c r="O832" s="68" t="str">
        <f t="shared" si="56"/>
        <v/>
      </c>
    </row>
    <row r="833" spans="2:15" ht="18" customHeight="1" x14ac:dyDescent="0.25">
      <c r="B833" s="21">
        <v>828</v>
      </c>
      <c r="C833" s="39"/>
      <c r="D833" s="39"/>
      <c r="E833" s="30"/>
      <c r="F833" s="30"/>
      <c r="G833" s="30"/>
      <c r="H833" s="30"/>
      <c r="I833" s="73"/>
      <c r="J833" s="68"/>
      <c r="K833" s="30"/>
      <c r="L833" s="68" t="str">
        <f t="shared" si="53"/>
        <v/>
      </c>
      <c r="M833" s="30" t="str">
        <f t="shared" si="54"/>
        <v/>
      </c>
      <c r="N833" s="68" t="str">
        <f t="shared" si="55"/>
        <v/>
      </c>
      <c r="O833" s="68" t="str">
        <f t="shared" si="56"/>
        <v/>
      </c>
    </row>
    <row r="834" spans="2:15" ht="18" customHeight="1" x14ac:dyDescent="0.25">
      <c r="B834" s="21">
        <v>829</v>
      </c>
      <c r="C834" s="39"/>
      <c r="D834" s="39"/>
      <c r="E834" s="30"/>
      <c r="F834" s="30"/>
      <c r="G834" s="30"/>
      <c r="H834" s="30"/>
      <c r="I834" s="73"/>
      <c r="J834" s="68"/>
      <c r="K834" s="30"/>
      <c r="L834" s="68" t="str">
        <f t="shared" si="53"/>
        <v/>
      </c>
      <c r="M834" s="30" t="str">
        <f t="shared" si="54"/>
        <v/>
      </c>
      <c r="N834" s="68" t="str">
        <f t="shared" si="55"/>
        <v/>
      </c>
      <c r="O834" s="68" t="str">
        <f t="shared" si="56"/>
        <v/>
      </c>
    </row>
    <row r="835" spans="2:15" ht="18" customHeight="1" x14ac:dyDescent="0.25">
      <c r="B835" s="21">
        <v>830</v>
      </c>
      <c r="C835" s="39"/>
      <c r="D835" s="39"/>
      <c r="E835" s="30"/>
      <c r="F835" s="30"/>
      <c r="G835" s="30"/>
      <c r="H835" s="30"/>
      <c r="I835" s="73"/>
      <c r="J835" s="68"/>
      <c r="K835" s="30"/>
      <c r="L835" s="68" t="str">
        <f t="shared" si="53"/>
        <v/>
      </c>
      <c r="M835" s="30" t="str">
        <f t="shared" si="54"/>
        <v/>
      </c>
      <c r="N835" s="68" t="str">
        <f t="shared" si="55"/>
        <v/>
      </c>
      <c r="O835" s="68" t="str">
        <f t="shared" si="56"/>
        <v/>
      </c>
    </row>
    <row r="836" spans="2:15" ht="18" customHeight="1" x14ac:dyDescent="0.25">
      <c r="B836" s="21">
        <v>831</v>
      </c>
      <c r="C836" s="39"/>
      <c r="D836" s="39"/>
      <c r="E836" s="30"/>
      <c r="F836" s="30"/>
      <c r="G836" s="30"/>
      <c r="H836" s="30"/>
      <c r="I836" s="73"/>
      <c r="J836" s="68"/>
      <c r="K836" s="30"/>
      <c r="L836" s="68" t="str">
        <f t="shared" si="53"/>
        <v/>
      </c>
      <c r="M836" s="30" t="str">
        <f t="shared" si="54"/>
        <v/>
      </c>
      <c r="N836" s="68" t="str">
        <f t="shared" si="55"/>
        <v/>
      </c>
      <c r="O836" s="68" t="str">
        <f t="shared" si="56"/>
        <v/>
      </c>
    </row>
    <row r="837" spans="2:15" ht="18" customHeight="1" x14ac:dyDescent="0.25">
      <c r="B837" s="21">
        <v>832</v>
      </c>
      <c r="C837" s="39"/>
      <c r="D837" s="39"/>
      <c r="E837" s="30"/>
      <c r="F837" s="30"/>
      <c r="G837" s="30"/>
      <c r="H837" s="30"/>
      <c r="I837" s="73"/>
      <c r="J837" s="68"/>
      <c r="K837" s="30"/>
      <c r="L837" s="68" t="str">
        <f t="shared" si="53"/>
        <v/>
      </c>
      <c r="M837" s="30" t="str">
        <f t="shared" si="54"/>
        <v/>
      </c>
      <c r="N837" s="68" t="str">
        <f t="shared" si="55"/>
        <v/>
      </c>
      <c r="O837" s="68" t="str">
        <f t="shared" si="56"/>
        <v/>
      </c>
    </row>
    <row r="838" spans="2:15" ht="18" customHeight="1" x14ac:dyDescent="0.25">
      <c r="B838" s="21">
        <v>833</v>
      </c>
      <c r="C838" s="39"/>
      <c r="D838" s="39"/>
      <c r="E838" s="30"/>
      <c r="F838" s="30"/>
      <c r="G838" s="30"/>
      <c r="H838" s="30"/>
      <c r="I838" s="73"/>
      <c r="J838" s="68"/>
      <c r="K838" s="30"/>
      <c r="L838" s="68" t="str">
        <f t="shared" si="53"/>
        <v/>
      </c>
      <c r="M838" s="30" t="str">
        <f t="shared" si="54"/>
        <v/>
      </c>
      <c r="N838" s="68" t="str">
        <f t="shared" si="55"/>
        <v/>
      </c>
      <c r="O838" s="68" t="str">
        <f t="shared" si="56"/>
        <v/>
      </c>
    </row>
    <row r="839" spans="2:15" ht="18" customHeight="1" x14ac:dyDescent="0.25">
      <c r="B839" s="21">
        <v>834</v>
      </c>
      <c r="C839" s="39"/>
      <c r="D839" s="39"/>
      <c r="E839" s="30"/>
      <c r="F839" s="30"/>
      <c r="G839" s="30"/>
      <c r="H839" s="30"/>
      <c r="I839" s="73"/>
      <c r="J839" s="68"/>
      <c r="K839" s="30"/>
      <c r="L839" s="68" t="str">
        <f t="shared" si="53"/>
        <v/>
      </c>
      <c r="M839" s="30" t="str">
        <f t="shared" si="54"/>
        <v/>
      </c>
      <c r="N839" s="68" t="str">
        <f t="shared" si="55"/>
        <v/>
      </c>
      <c r="O839" s="68" t="str">
        <f t="shared" si="56"/>
        <v/>
      </c>
    </row>
    <row r="840" spans="2:15" ht="18" customHeight="1" x14ac:dyDescent="0.25">
      <c r="B840" s="21">
        <v>835</v>
      </c>
      <c r="C840" s="39"/>
      <c r="D840" s="39"/>
      <c r="E840" s="30"/>
      <c r="F840" s="30"/>
      <c r="G840" s="30"/>
      <c r="H840" s="30"/>
      <c r="I840" s="73"/>
      <c r="J840" s="68"/>
      <c r="K840" s="30"/>
      <c r="L840" s="68" t="str">
        <f t="shared" si="53"/>
        <v/>
      </c>
      <c r="M840" s="30" t="str">
        <f t="shared" si="54"/>
        <v/>
      </c>
      <c r="N840" s="68" t="str">
        <f t="shared" si="55"/>
        <v/>
      </c>
      <c r="O840" s="68" t="str">
        <f t="shared" si="56"/>
        <v/>
      </c>
    </row>
    <row r="841" spans="2:15" ht="18" customHeight="1" x14ac:dyDescent="0.25">
      <c r="B841" s="21">
        <v>836</v>
      </c>
      <c r="C841" s="39"/>
      <c r="D841" s="39"/>
      <c r="E841" s="30"/>
      <c r="F841" s="30"/>
      <c r="G841" s="30"/>
      <c r="H841" s="30"/>
      <c r="I841" s="73"/>
      <c r="J841" s="68"/>
      <c r="K841" s="30"/>
      <c r="L841" s="68" t="str">
        <f t="shared" si="53"/>
        <v/>
      </c>
      <c r="M841" s="30" t="str">
        <f t="shared" si="54"/>
        <v/>
      </c>
      <c r="N841" s="68" t="str">
        <f t="shared" si="55"/>
        <v/>
      </c>
      <c r="O841" s="68" t="str">
        <f t="shared" si="56"/>
        <v/>
      </c>
    </row>
    <row r="842" spans="2:15" ht="18" customHeight="1" x14ac:dyDescent="0.25">
      <c r="B842" s="21">
        <v>837</v>
      </c>
      <c r="C842" s="39"/>
      <c r="D842" s="39"/>
      <c r="E842" s="30"/>
      <c r="F842" s="30"/>
      <c r="G842" s="30"/>
      <c r="H842" s="30"/>
      <c r="I842" s="73"/>
      <c r="J842" s="68"/>
      <c r="K842" s="30"/>
      <c r="L842" s="68" t="str">
        <f t="shared" si="53"/>
        <v/>
      </c>
      <c r="M842" s="30" t="str">
        <f t="shared" si="54"/>
        <v/>
      </c>
      <c r="N842" s="68" t="str">
        <f t="shared" si="55"/>
        <v/>
      </c>
      <c r="O842" s="68" t="str">
        <f t="shared" si="56"/>
        <v/>
      </c>
    </row>
    <row r="843" spans="2:15" ht="18" customHeight="1" x14ac:dyDescent="0.25">
      <c r="B843" s="21">
        <v>838</v>
      </c>
      <c r="C843" s="39"/>
      <c r="D843" s="39"/>
      <c r="E843" s="30"/>
      <c r="F843" s="30"/>
      <c r="G843" s="30"/>
      <c r="H843" s="30"/>
      <c r="I843" s="73"/>
      <c r="J843" s="68"/>
      <c r="K843" s="30"/>
      <c r="L843" s="68" t="str">
        <f t="shared" si="53"/>
        <v/>
      </c>
      <c r="M843" s="30" t="str">
        <f t="shared" si="54"/>
        <v/>
      </c>
      <c r="N843" s="68" t="str">
        <f t="shared" si="55"/>
        <v/>
      </c>
      <c r="O843" s="68" t="str">
        <f t="shared" si="56"/>
        <v/>
      </c>
    </row>
    <row r="844" spans="2:15" ht="18" customHeight="1" x14ac:dyDescent="0.25">
      <c r="B844" s="21">
        <v>839</v>
      </c>
      <c r="C844" s="39"/>
      <c r="D844" s="39"/>
      <c r="E844" s="30"/>
      <c r="F844" s="30"/>
      <c r="G844" s="30"/>
      <c r="H844" s="30"/>
      <c r="I844" s="73"/>
      <c r="J844" s="68"/>
      <c r="K844" s="30"/>
      <c r="L844" s="68" t="str">
        <f t="shared" si="53"/>
        <v/>
      </c>
      <c r="M844" s="30" t="str">
        <f t="shared" si="54"/>
        <v/>
      </c>
      <c r="N844" s="68" t="str">
        <f t="shared" si="55"/>
        <v/>
      </c>
      <c r="O844" s="68" t="str">
        <f t="shared" si="56"/>
        <v/>
      </c>
    </row>
    <row r="845" spans="2:15" ht="18" customHeight="1" x14ac:dyDescent="0.25">
      <c r="B845" s="21">
        <v>840</v>
      </c>
      <c r="C845" s="39"/>
      <c r="D845" s="39"/>
      <c r="E845" s="30"/>
      <c r="F845" s="30"/>
      <c r="G845" s="30"/>
      <c r="H845" s="30"/>
      <c r="I845" s="73"/>
      <c r="J845" s="68"/>
      <c r="K845" s="30"/>
      <c r="L845" s="68" t="str">
        <f t="shared" ref="L845:L908" si="57">IF(C845="","",IF(D845="","Não Finalizada","Finalizada"))</f>
        <v/>
      </c>
      <c r="M845" s="30" t="str">
        <f t="shared" ref="M845:M908" si="58">IF(E845="","","#"&amp;B845&amp;" ("&amp;TEXT(C845,"dd/mmm")&amp;") - "&amp;E845&amp;"/"&amp;F845)</f>
        <v/>
      </c>
      <c r="N845" s="68" t="str">
        <f t="shared" ref="N845:N908" si="59">IF(D845="","",D845-C845)</f>
        <v/>
      </c>
      <c r="O845" s="68" t="str">
        <f t="shared" ref="O845:O908" si="60">IF(J845="","",J845-I845)</f>
        <v/>
      </c>
    </row>
    <row r="846" spans="2:15" ht="18" customHeight="1" x14ac:dyDescent="0.25">
      <c r="B846" s="21">
        <v>841</v>
      </c>
      <c r="C846" s="39"/>
      <c r="D846" s="39"/>
      <c r="E846" s="30"/>
      <c r="F846" s="30"/>
      <c r="G846" s="30"/>
      <c r="H846" s="30"/>
      <c r="I846" s="73"/>
      <c r="J846" s="68"/>
      <c r="K846" s="30"/>
      <c r="L846" s="68" t="str">
        <f t="shared" si="57"/>
        <v/>
      </c>
      <c r="M846" s="30" t="str">
        <f t="shared" si="58"/>
        <v/>
      </c>
      <c r="N846" s="68" t="str">
        <f t="shared" si="59"/>
        <v/>
      </c>
      <c r="O846" s="68" t="str">
        <f t="shared" si="60"/>
        <v/>
      </c>
    </row>
    <row r="847" spans="2:15" ht="18" customHeight="1" x14ac:dyDescent="0.25">
      <c r="B847" s="21">
        <v>842</v>
      </c>
      <c r="C847" s="39"/>
      <c r="D847" s="39"/>
      <c r="E847" s="30"/>
      <c r="F847" s="30"/>
      <c r="G847" s="30"/>
      <c r="H847" s="30"/>
      <c r="I847" s="73"/>
      <c r="J847" s="68"/>
      <c r="K847" s="30"/>
      <c r="L847" s="68" t="str">
        <f t="shared" si="57"/>
        <v/>
      </c>
      <c r="M847" s="30" t="str">
        <f t="shared" si="58"/>
        <v/>
      </c>
      <c r="N847" s="68" t="str">
        <f t="shared" si="59"/>
        <v/>
      </c>
      <c r="O847" s="68" t="str">
        <f t="shared" si="60"/>
        <v/>
      </c>
    </row>
    <row r="848" spans="2:15" ht="18" customHeight="1" x14ac:dyDescent="0.25">
      <c r="B848" s="21">
        <v>843</v>
      </c>
      <c r="C848" s="39"/>
      <c r="D848" s="39"/>
      <c r="E848" s="30"/>
      <c r="F848" s="30"/>
      <c r="G848" s="30"/>
      <c r="H848" s="30"/>
      <c r="I848" s="73"/>
      <c r="J848" s="68"/>
      <c r="K848" s="30"/>
      <c r="L848" s="68" t="str">
        <f t="shared" si="57"/>
        <v/>
      </c>
      <c r="M848" s="30" t="str">
        <f t="shared" si="58"/>
        <v/>
      </c>
      <c r="N848" s="68" t="str">
        <f t="shared" si="59"/>
        <v/>
      </c>
      <c r="O848" s="68" t="str">
        <f t="shared" si="60"/>
        <v/>
      </c>
    </row>
    <row r="849" spans="2:15" ht="18" customHeight="1" x14ac:dyDescent="0.25">
      <c r="B849" s="21">
        <v>844</v>
      </c>
      <c r="C849" s="39"/>
      <c r="D849" s="39"/>
      <c r="E849" s="30"/>
      <c r="F849" s="30"/>
      <c r="G849" s="30"/>
      <c r="H849" s="30"/>
      <c r="I849" s="73"/>
      <c r="J849" s="68"/>
      <c r="K849" s="30"/>
      <c r="L849" s="68" t="str">
        <f t="shared" si="57"/>
        <v/>
      </c>
      <c r="M849" s="30" t="str">
        <f t="shared" si="58"/>
        <v/>
      </c>
      <c r="N849" s="68" t="str">
        <f t="shared" si="59"/>
        <v/>
      </c>
      <c r="O849" s="68" t="str">
        <f t="shared" si="60"/>
        <v/>
      </c>
    </row>
    <row r="850" spans="2:15" ht="18" customHeight="1" x14ac:dyDescent="0.25">
      <c r="B850" s="21">
        <v>845</v>
      </c>
      <c r="C850" s="39"/>
      <c r="D850" s="39"/>
      <c r="E850" s="30"/>
      <c r="F850" s="30"/>
      <c r="G850" s="30"/>
      <c r="H850" s="30"/>
      <c r="I850" s="73"/>
      <c r="J850" s="68"/>
      <c r="K850" s="30"/>
      <c r="L850" s="68" t="str">
        <f t="shared" si="57"/>
        <v/>
      </c>
      <c r="M850" s="30" t="str">
        <f t="shared" si="58"/>
        <v/>
      </c>
      <c r="N850" s="68" t="str">
        <f t="shared" si="59"/>
        <v/>
      </c>
      <c r="O850" s="68" t="str">
        <f t="shared" si="60"/>
        <v/>
      </c>
    </row>
    <row r="851" spans="2:15" ht="18" customHeight="1" x14ac:dyDescent="0.25">
      <c r="B851" s="21">
        <v>846</v>
      </c>
      <c r="C851" s="39"/>
      <c r="D851" s="39"/>
      <c r="E851" s="30"/>
      <c r="F851" s="30"/>
      <c r="G851" s="30"/>
      <c r="H851" s="30"/>
      <c r="I851" s="73"/>
      <c r="J851" s="68"/>
      <c r="K851" s="30"/>
      <c r="L851" s="68" t="str">
        <f t="shared" si="57"/>
        <v/>
      </c>
      <c r="M851" s="30" t="str">
        <f t="shared" si="58"/>
        <v/>
      </c>
      <c r="N851" s="68" t="str">
        <f t="shared" si="59"/>
        <v/>
      </c>
      <c r="O851" s="68" t="str">
        <f t="shared" si="60"/>
        <v/>
      </c>
    </row>
    <row r="852" spans="2:15" ht="18" customHeight="1" x14ac:dyDescent="0.25">
      <c r="B852" s="21">
        <v>847</v>
      </c>
      <c r="C852" s="39"/>
      <c r="D852" s="39"/>
      <c r="E852" s="30"/>
      <c r="F852" s="30"/>
      <c r="G852" s="30"/>
      <c r="H852" s="30"/>
      <c r="I852" s="73"/>
      <c r="J852" s="68"/>
      <c r="K852" s="30"/>
      <c r="L852" s="68" t="str">
        <f t="shared" si="57"/>
        <v/>
      </c>
      <c r="M852" s="30" t="str">
        <f t="shared" si="58"/>
        <v/>
      </c>
      <c r="N852" s="68" t="str">
        <f t="shared" si="59"/>
        <v/>
      </c>
      <c r="O852" s="68" t="str">
        <f t="shared" si="60"/>
        <v/>
      </c>
    </row>
    <row r="853" spans="2:15" ht="18" customHeight="1" x14ac:dyDescent="0.25">
      <c r="B853" s="21">
        <v>848</v>
      </c>
      <c r="C853" s="39"/>
      <c r="D853" s="39"/>
      <c r="E853" s="30"/>
      <c r="F853" s="30"/>
      <c r="G853" s="30"/>
      <c r="H853" s="30"/>
      <c r="I853" s="73"/>
      <c r="J853" s="68"/>
      <c r="K853" s="30"/>
      <c r="L853" s="68" t="str">
        <f t="shared" si="57"/>
        <v/>
      </c>
      <c r="M853" s="30" t="str">
        <f t="shared" si="58"/>
        <v/>
      </c>
      <c r="N853" s="68" t="str">
        <f t="shared" si="59"/>
        <v/>
      </c>
      <c r="O853" s="68" t="str">
        <f t="shared" si="60"/>
        <v/>
      </c>
    </row>
    <row r="854" spans="2:15" ht="18" customHeight="1" x14ac:dyDescent="0.25">
      <c r="B854" s="21">
        <v>849</v>
      </c>
      <c r="C854" s="39"/>
      <c r="D854" s="39"/>
      <c r="E854" s="30"/>
      <c r="F854" s="30"/>
      <c r="G854" s="30"/>
      <c r="H854" s="30"/>
      <c r="I854" s="73"/>
      <c r="J854" s="68"/>
      <c r="K854" s="30"/>
      <c r="L854" s="68" t="str">
        <f t="shared" si="57"/>
        <v/>
      </c>
      <c r="M854" s="30" t="str">
        <f t="shared" si="58"/>
        <v/>
      </c>
      <c r="N854" s="68" t="str">
        <f t="shared" si="59"/>
        <v/>
      </c>
      <c r="O854" s="68" t="str">
        <f t="shared" si="60"/>
        <v/>
      </c>
    </row>
    <row r="855" spans="2:15" ht="18" customHeight="1" x14ac:dyDescent="0.25">
      <c r="B855" s="21">
        <v>850</v>
      </c>
      <c r="C855" s="39"/>
      <c r="D855" s="39"/>
      <c r="E855" s="30"/>
      <c r="F855" s="30"/>
      <c r="G855" s="30"/>
      <c r="H855" s="30"/>
      <c r="I855" s="73"/>
      <c r="J855" s="68"/>
      <c r="K855" s="30"/>
      <c r="L855" s="68" t="str">
        <f t="shared" si="57"/>
        <v/>
      </c>
      <c r="M855" s="30" t="str">
        <f t="shared" si="58"/>
        <v/>
      </c>
      <c r="N855" s="68" t="str">
        <f t="shared" si="59"/>
        <v/>
      </c>
      <c r="O855" s="68" t="str">
        <f t="shared" si="60"/>
        <v/>
      </c>
    </row>
    <row r="856" spans="2:15" ht="18" customHeight="1" x14ac:dyDescent="0.25">
      <c r="B856" s="21">
        <v>851</v>
      </c>
      <c r="C856" s="39"/>
      <c r="D856" s="39"/>
      <c r="E856" s="30"/>
      <c r="F856" s="30"/>
      <c r="G856" s="30"/>
      <c r="H856" s="30"/>
      <c r="I856" s="73"/>
      <c r="J856" s="68"/>
      <c r="K856" s="30"/>
      <c r="L856" s="68" t="str">
        <f t="shared" si="57"/>
        <v/>
      </c>
      <c r="M856" s="30" t="str">
        <f t="shared" si="58"/>
        <v/>
      </c>
      <c r="N856" s="68" t="str">
        <f t="shared" si="59"/>
        <v/>
      </c>
      <c r="O856" s="68" t="str">
        <f t="shared" si="60"/>
        <v/>
      </c>
    </row>
    <row r="857" spans="2:15" ht="18" customHeight="1" x14ac:dyDescent="0.25">
      <c r="B857" s="21">
        <v>852</v>
      </c>
      <c r="C857" s="39"/>
      <c r="D857" s="39"/>
      <c r="E857" s="30"/>
      <c r="F857" s="30"/>
      <c r="G857" s="30"/>
      <c r="H857" s="30"/>
      <c r="I857" s="73"/>
      <c r="J857" s="68"/>
      <c r="K857" s="30"/>
      <c r="L857" s="68" t="str">
        <f t="shared" si="57"/>
        <v/>
      </c>
      <c r="M857" s="30" t="str">
        <f t="shared" si="58"/>
        <v/>
      </c>
      <c r="N857" s="68" t="str">
        <f t="shared" si="59"/>
        <v/>
      </c>
      <c r="O857" s="68" t="str">
        <f t="shared" si="60"/>
        <v/>
      </c>
    </row>
    <row r="858" spans="2:15" ht="18" customHeight="1" x14ac:dyDescent="0.25">
      <c r="B858" s="21">
        <v>853</v>
      </c>
      <c r="C858" s="39"/>
      <c r="D858" s="39"/>
      <c r="E858" s="30"/>
      <c r="F858" s="30"/>
      <c r="G858" s="30"/>
      <c r="H858" s="30"/>
      <c r="I858" s="73"/>
      <c r="J858" s="68"/>
      <c r="K858" s="30"/>
      <c r="L858" s="68" t="str">
        <f t="shared" si="57"/>
        <v/>
      </c>
      <c r="M858" s="30" t="str">
        <f t="shared" si="58"/>
        <v/>
      </c>
      <c r="N858" s="68" t="str">
        <f t="shared" si="59"/>
        <v/>
      </c>
      <c r="O858" s="68" t="str">
        <f t="shared" si="60"/>
        <v/>
      </c>
    </row>
    <row r="859" spans="2:15" ht="18" customHeight="1" x14ac:dyDescent="0.25">
      <c r="B859" s="21">
        <v>854</v>
      </c>
      <c r="C859" s="39"/>
      <c r="D859" s="39"/>
      <c r="E859" s="30"/>
      <c r="F859" s="30"/>
      <c r="G859" s="30"/>
      <c r="H859" s="30"/>
      <c r="I859" s="73"/>
      <c r="J859" s="68"/>
      <c r="K859" s="30"/>
      <c r="L859" s="68" t="str">
        <f t="shared" si="57"/>
        <v/>
      </c>
      <c r="M859" s="30" t="str">
        <f t="shared" si="58"/>
        <v/>
      </c>
      <c r="N859" s="68" t="str">
        <f t="shared" si="59"/>
        <v/>
      </c>
      <c r="O859" s="68" t="str">
        <f t="shared" si="60"/>
        <v/>
      </c>
    </row>
    <row r="860" spans="2:15" ht="18" customHeight="1" x14ac:dyDescent="0.25">
      <c r="B860" s="21">
        <v>855</v>
      </c>
      <c r="C860" s="39"/>
      <c r="D860" s="39"/>
      <c r="E860" s="30"/>
      <c r="F860" s="30"/>
      <c r="G860" s="30"/>
      <c r="H860" s="30"/>
      <c r="I860" s="73"/>
      <c r="J860" s="68"/>
      <c r="K860" s="30"/>
      <c r="L860" s="68" t="str">
        <f t="shared" si="57"/>
        <v/>
      </c>
      <c r="M860" s="30" t="str">
        <f t="shared" si="58"/>
        <v/>
      </c>
      <c r="N860" s="68" t="str">
        <f t="shared" si="59"/>
        <v/>
      </c>
      <c r="O860" s="68" t="str">
        <f t="shared" si="60"/>
        <v/>
      </c>
    </row>
    <row r="861" spans="2:15" ht="18" customHeight="1" x14ac:dyDescent="0.25">
      <c r="B861" s="21">
        <v>856</v>
      </c>
      <c r="C861" s="39"/>
      <c r="D861" s="39"/>
      <c r="E861" s="30"/>
      <c r="F861" s="30"/>
      <c r="G861" s="30"/>
      <c r="H861" s="30"/>
      <c r="I861" s="73"/>
      <c r="J861" s="68"/>
      <c r="K861" s="30"/>
      <c r="L861" s="68" t="str">
        <f t="shared" si="57"/>
        <v/>
      </c>
      <c r="M861" s="30" t="str">
        <f t="shared" si="58"/>
        <v/>
      </c>
      <c r="N861" s="68" t="str">
        <f t="shared" si="59"/>
        <v/>
      </c>
      <c r="O861" s="68" t="str">
        <f t="shared" si="60"/>
        <v/>
      </c>
    </row>
    <row r="862" spans="2:15" ht="18" customHeight="1" x14ac:dyDescent="0.25">
      <c r="B862" s="21">
        <v>857</v>
      </c>
      <c r="C862" s="39"/>
      <c r="D862" s="39"/>
      <c r="E862" s="30"/>
      <c r="F862" s="30"/>
      <c r="G862" s="30"/>
      <c r="H862" s="30"/>
      <c r="I862" s="73"/>
      <c r="J862" s="68"/>
      <c r="K862" s="30"/>
      <c r="L862" s="68" t="str">
        <f t="shared" si="57"/>
        <v/>
      </c>
      <c r="M862" s="30" t="str">
        <f t="shared" si="58"/>
        <v/>
      </c>
      <c r="N862" s="68" t="str">
        <f t="shared" si="59"/>
        <v/>
      </c>
      <c r="O862" s="68" t="str">
        <f t="shared" si="60"/>
        <v/>
      </c>
    </row>
    <row r="863" spans="2:15" ht="18" customHeight="1" x14ac:dyDescent="0.25">
      <c r="B863" s="21">
        <v>858</v>
      </c>
      <c r="C863" s="39"/>
      <c r="D863" s="39"/>
      <c r="E863" s="30"/>
      <c r="F863" s="30"/>
      <c r="G863" s="30"/>
      <c r="H863" s="30"/>
      <c r="I863" s="73"/>
      <c r="J863" s="68"/>
      <c r="K863" s="30"/>
      <c r="L863" s="68" t="str">
        <f t="shared" si="57"/>
        <v/>
      </c>
      <c r="M863" s="30" t="str">
        <f t="shared" si="58"/>
        <v/>
      </c>
      <c r="N863" s="68" t="str">
        <f t="shared" si="59"/>
        <v/>
      </c>
      <c r="O863" s="68" t="str">
        <f t="shared" si="60"/>
        <v/>
      </c>
    </row>
    <row r="864" spans="2:15" ht="18" customHeight="1" x14ac:dyDescent="0.25">
      <c r="B864" s="21">
        <v>859</v>
      </c>
      <c r="C864" s="39"/>
      <c r="D864" s="39"/>
      <c r="E864" s="30"/>
      <c r="F864" s="30"/>
      <c r="G864" s="30"/>
      <c r="H864" s="30"/>
      <c r="I864" s="73"/>
      <c r="J864" s="68"/>
      <c r="K864" s="30"/>
      <c r="L864" s="68" t="str">
        <f t="shared" si="57"/>
        <v/>
      </c>
      <c r="M864" s="30" t="str">
        <f t="shared" si="58"/>
        <v/>
      </c>
      <c r="N864" s="68" t="str">
        <f t="shared" si="59"/>
        <v/>
      </c>
      <c r="O864" s="68" t="str">
        <f t="shared" si="60"/>
        <v/>
      </c>
    </row>
    <row r="865" spans="2:15" ht="18" customHeight="1" x14ac:dyDescent="0.25">
      <c r="B865" s="21">
        <v>860</v>
      </c>
      <c r="C865" s="39"/>
      <c r="D865" s="39"/>
      <c r="E865" s="30"/>
      <c r="F865" s="30"/>
      <c r="G865" s="30"/>
      <c r="H865" s="30"/>
      <c r="I865" s="73"/>
      <c r="J865" s="68"/>
      <c r="K865" s="30"/>
      <c r="L865" s="68" t="str">
        <f t="shared" si="57"/>
        <v/>
      </c>
      <c r="M865" s="30" t="str">
        <f t="shared" si="58"/>
        <v/>
      </c>
      <c r="N865" s="68" t="str">
        <f t="shared" si="59"/>
        <v/>
      </c>
      <c r="O865" s="68" t="str">
        <f t="shared" si="60"/>
        <v/>
      </c>
    </row>
    <row r="866" spans="2:15" ht="18" customHeight="1" x14ac:dyDescent="0.25">
      <c r="B866" s="21">
        <v>861</v>
      </c>
      <c r="C866" s="39"/>
      <c r="D866" s="39"/>
      <c r="E866" s="30"/>
      <c r="F866" s="30"/>
      <c r="G866" s="30"/>
      <c r="H866" s="30"/>
      <c r="I866" s="73"/>
      <c r="J866" s="68"/>
      <c r="K866" s="30"/>
      <c r="L866" s="68" t="str">
        <f t="shared" si="57"/>
        <v/>
      </c>
      <c r="M866" s="30" t="str">
        <f t="shared" si="58"/>
        <v/>
      </c>
      <c r="N866" s="68" t="str">
        <f t="shared" si="59"/>
        <v/>
      </c>
      <c r="O866" s="68" t="str">
        <f t="shared" si="60"/>
        <v/>
      </c>
    </row>
    <row r="867" spans="2:15" ht="18" customHeight="1" x14ac:dyDescent="0.25">
      <c r="B867" s="21">
        <v>862</v>
      </c>
      <c r="C867" s="39"/>
      <c r="D867" s="39"/>
      <c r="E867" s="30"/>
      <c r="F867" s="30"/>
      <c r="G867" s="30"/>
      <c r="H867" s="30"/>
      <c r="I867" s="73"/>
      <c r="J867" s="68"/>
      <c r="K867" s="30"/>
      <c r="L867" s="68" t="str">
        <f t="shared" si="57"/>
        <v/>
      </c>
      <c r="M867" s="30" t="str">
        <f t="shared" si="58"/>
        <v/>
      </c>
      <c r="N867" s="68" t="str">
        <f t="shared" si="59"/>
        <v/>
      </c>
      <c r="O867" s="68" t="str">
        <f t="shared" si="60"/>
        <v/>
      </c>
    </row>
    <row r="868" spans="2:15" ht="18" customHeight="1" x14ac:dyDescent="0.25">
      <c r="B868" s="21">
        <v>863</v>
      </c>
      <c r="C868" s="39"/>
      <c r="D868" s="39"/>
      <c r="E868" s="30"/>
      <c r="F868" s="30"/>
      <c r="G868" s="30"/>
      <c r="H868" s="30"/>
      <c r="I868" s="73"/>
      <c r="J868" s="68"/>
      <c r="K868" s="30"/>
      <c r="L868" s="68" t="str">
        <f t="shared" si="57"/>
        <v/>
      </c>
      <c r="M868" s="30" t="str">
        <f t="shared" si="58"/>
        <v/>
      </c>
      <c r="N868" s="68" t="str">
        <f t="shared" si="59"/>
        <v/>
      </c>
      <c r="O868" s="68" t="str">
        <f t="shared" si="60"/>
        <v/>
      </c>
    </row>
    <row r="869" spans="2:15" ht="18" customHeight="1" x14ac:dyDescent="0.25">
      <c r="B869" s="21">
        <v>864</v>
      </c>
      <c r="C869" s="39"/>
      <c r="D869" s="39"/>
      <c r="E869" s="30"/>
      <c r="F869" s="30"/>
      <c r="G869" s="30"/>
      <c r="H869" s="30"/>
      <c r="I869" s="73"/>
      <c r="J869" s="68"/>
      <c r="K869" s="30"/>
      <c r="L869" s="68" t="str">
        <f t="shared" si="57"/>
        <v/>
      </c>
      <c r="M869" s="30" t="str">
        <f t="shared" si="58"/>
        <v/>
      </c>
      <c r="N869" s="68" t="str">
        <f t="shared" si="59"/>
        <v/>
      </c>
      <c r="O869" s="68" t="str">
        <f t="shared" si="60"/>
        <v/>
      </c>
    </row>
    <row r="870" spans="2:15" ht="18" customHeight="1" x14ac:dyDescent="0.25">
      <c r="B870" s="21">
        <v>865</v>
      </c>
      <c r="C870" s="39"/>
      <c r="D870" s="39"/>
      <c r="E870" s="30"/>
      <c r="F870" s="30"/>
      <c r="G870" s="30"/>
      <c r="H870" s="30"/>
      <c r="I870" s="73"/>
      <c r="J870" s="68"/>
      <c r="K870" s="30"/>
      <c r="L870" s="68" t="str">
        <f t="shared" si="57"/>
        <v/>
      </c>
      <c r="M870" s="30" t="str">
        <f t="shared" si="58"/>
        <v/>
      </c>
      <c r="N870" s="68" t="str">
        <f t="shared" si="59"/>
        <v/>
      </c>
      <c r="O870" s="68" t="str">
        <f t="shared" si="60"/>
        <v/>
      </c>
    </row>
    <row r="871" spans="2:15" ht="18" customHeight="1" x14ac:dyDescent="0.25">
      <c r="B871" s="21">
        <v>866</v>
      </c>
      <c r="C871" s="39"/>
      <c r="D871" s="39"/>
      <c r="E871" s="30"/>
      <c r="F871" s="30"/>
      <c r="G871" s="30"/>
      <c r="H871" s="30"/>
      <c r="I871" s="73"/>
      <c r="J871" s="68"/>
      <c r="K871" s="30"/>
      <c r="L871" s="68" t="str">
        <f t="shared" si="57"/>
        <v/>
      </c>
      <c r="M871" s="30" t="str">
        <f t="shared" si="58"/>
        <v/>
      </c>
      <c r="N871" s="68" t="str">
        <f t="shared" si="59"/>
        <v/>
      </c>
      <c r="O871" s="68" t="str">
        <f t="shared" si="60"/>
        <v/>
      </c>
    </row>
    <row r="872" spans="2:15" ht="18" customHeight="1" x14ac:dyDescent="0.25">
      <c r="B872" s="21">
        <v>867</v>
      </c>
      <c r="C872" s="39"/>
      <c r="D872" s="39"/>
      <c r="E872" s="30"/>
      <c r="F872" s="30"/>
      <c r="G872" s="30"/>
      <c r="H872" s="30"/>
      <c r="I872" s="73"/>
      <c r="J872" s="68"/>
      <c r="K872" s="30"/>
      <c r="L872" s="68" t="str">
        <f t="shared" si="57"/>
        <v/>
      </c>
      <c r="M872" s="30" t="str">
        <f t="shared" si="58"/>
        <v/>
      </c>
      <c r="N872" s="68" t="str">
        <f t="shared" si="59"/>
        <v/>
      </c>
      <c r="O872" s="68" t="str">
        <f t="shared" si="60"/>
        <v/>
      </c>
    </row>
    <row r="873" spans="2:15" ht="18" customHeight="1" x14ac:dyDescent="0.25">
      <c r="B873" s="21">
        <v>868</v>
      </c>
      <c r="C873" s="39"/>
      <c r="D873" s="39"/>
      <c r="E873" s="30"/>
      <c r="F873" s="30"/>
      <c r="G873" s="30"/>
      <c r="H873" s="30"/>
      <c r="I873" s="73"/>
      <c r="J873" s="68"/>
      <c r="K873" s="30"/>
      <c r="L873" s="68" t="str">
        <f t="shared" si="57"/>
        <v/>
      </c>
      <c r="M873" s="30" t="str">
        <f t="shared" si="58"/>
        <v/>
      </c>
      <c r="N873" s="68" t="str">
        <f t="shared" si="59"/>
        <v/>
      </c>
      <c r="O873" s="68" t="str">
        <f t="shared" si="60"/>
        <v/>
      </c>
    </row>
    <row r="874" spans="2:15" ht="18" customHeight="1" x14ac:dyDescent="0.25">
      <c r="B874" s="21">
        <v>869</v>
      </c>
      <c r="C874" s="39"/>
      <c r="D874" s="39"/>
      <c r="E874" s="30"/>
      <c r="F874" s="30"/>
      <c r="G874" s="30"/>
      <c r="H874" s="30"/>
      <c r="I874" s="73"/>
      <c r="J874" s="68"/>
      <c r="K874" s="30"/>
      <c r="L874" s="68" t="str">
        <f t="shared" si="57"/>
        <v/>
      </c>
      <c r="M874" s="30" t="str">
        <f t="shared" si="58"/>
        <v/>
      </c>
      <c r="N874" s="68" t="str">
        <f t="shared" si="59"/>
        <v/>
      </c>
      <c r="O874" s="68" t="str">
        <f t="shared" si="60"/>
        <v/>
      </c>
    </row>
    <row r="875" spans="2:15" ht="18" customHeight="1" x14ac:dyDescent="0.25">
      <c r="B875" s="21">
        <v>870</v>
      </c>
      <c r="C875" s="39"/>
      <c r="D875" s="39"/>
      <c r="E875" s="30"/>
      <c r="F875" s="30"/>
      <c r="G875" s="30"/>
      <c r="H875" s="30"/>
      <c r="I875" s="73"/>
      <c r="J875" s="68"/>
      <c r="K875" s="30"/>
      <c r="L875" s="68" t="str">
        <f t="shared" si="57"/>
        <v/>
      </c>
      <c r="M875" s="30" t="str">
        <f t="shared" si="58"/>
        <v/>
      </c>
      <c r="N875" s="68" t="str">
        <f t="shared" si="59"/>
        <v/>
      </c>
      <c r="O875" s="68" t="str">
        <f t="shared" si="60"/>
        <v/>
      </c>
    </row>
    <row r="876" spans="2:15" ht="18" customHeight="1" x14ac:dyDescent="0.25">
      <c r="B876" s="21">
        <v>871</v>
      </c>
      <c r="C876" s="39"/>
      <c r="D876" s="39"/>
      <c r="E876" s="30"/>
      <c r="F876" s="30"/>
      <c r="G876" s="30"/>
      <c r="H876" s="30"/>
      <c r="I876" s="73"/>
      <c r="J876" s="68"/>
      <c r="K876" s="30"/>
      <c r="L876" s="68" t="str">
        <f t="shared" si="57"/>
        <v/>
      </c>
      <c r="M876" s="30" t="str">
        <f t="shared" si="58"/>
        <v/>
      </c>
      <c r="N876" s="68" t="str">
        <f t="shared" si="59"/>
        <v/>
      </c>
      <c r="O876" s="68" t="str">
        <f t="shared" si="60"/>
        <v/>
      </c>
    </row>
    <row r="877" spans="2:15" ht="18" customHeight="1" x14ac:dyDescent="0.25">
      <c r="B877" s="21">
        <v>872</v>
      </c>
      <c r="C877" s="39"/>
      <c r="D877" s="39"/>
      <c r="E877" s="30"/>
      <c r="F877" s="30"/>
      <c r="G877" s="30"/>
      <c r="H877" s="30"/>
      <c r="I877" s="73"/>
      <c r="J877" s="68"/>
      <c r="K877" s="30"/>
      <c r="L877" s="68" t="str">
        <f t="shared" si="57"/>
        <v/>
      </c>
      <c r="M877" s="30" t="str">
        <f t="shared" si="58"/>
        <v/>
      </c>
      <c r="N877" s="68" t="str">
        <f t="shared" si="59"/>
        <v/>
      </c>
      <c r="O877" s="68" t="str">
        <f t="shared" si="60"/>
        <v/>
      </c>
    </row>
    <row r="878" spans="2:15" ht="18" customHeight="1" x14ac:dyDescent="0.25">
      <c r="B878" s="21">
        <v>873</v>
      </c>
      <c r="C878" s="39"/>
      <c r="D878" s="39"/>
      <c r="E878" s="30"/>
      <c r="F878" s="30"/>
      <c r="G878" s="30"/>
      <c r="H878" s="30"/>
      <c r="I878" s="73"/>
      <c r="J878" s="68"/>
      <c r="K878" s="30"/>
      <c r="L878" s="68" t="str">
        <f t="shared" si="57"/>
        <v/>
      </c>
      <c r="M878" s="30" t="str">
        <f t="shared" si="58"/>
        <v/>
      </c>
      <c r="N878" s="68" t="str">
        <f t="shared" si="59"/>
        <v/>
      </c>
      <c r="O878" s="68" t="str">
        <f t="shared" si="60"/>
        <v/>
      </c>
    </row>
    <row r="879" spans="2:15" ht="18" customHeight="1" x14ac:dyDescent="0.25">
      <c r="B879" s="21">
        <v>874</v>
      </c>
      <c r="C879" s="39"/>
      <c r="D879" s="39"/>
      <c r="E879" s="30"/>
      <c r="F879" s="30"/>
      <c r="G879" s="30"/>
      <c r="H879" s="30"/>
      <c r="I879" s="73"/>
      <c r="J879" s="68"/>
      <c r="K879" s="30"/>
      <c r="L879" s="68" t="str">
        <f t="shared" si="57"/>
        <v/>
      </c>
      <c r="M879" s="30" t="str">
        <f t="shared" si="58"/>
        <v/>
      </c>
      <c r="N879" s="68" t="str">
        <f t="shared" si="59"/>
        <v/>
      </c>
      <c r="O879" s="68" t="str">
        <f t="shared" si="60"/>
        <v/>
      </c>
    </row>
    <row r="880" spans="2:15" ht="18" customHeight="1" x14ac:dyDescent="0.25">
      <c r="B880" s="21">
        <v>875</v>
      </c>
      <c r="C880" s="39"/>
      <c r="D880" s="39"/>
      <c r="E880" s="30"/>
      <c r="F880" s="30"/>
      <c r="G880" s="30"/>
      <c r="H880" s="30"/>
      <c r="I880" s="73"/>
      <c r="J880" s="68"/>
      <c r="K880" s="30"/>
      <c r="L880" s="68" t="str">
        <f t="shared" si="57"/>
        <v/>
      </c>
      <c r="M880" s="30" t="str">
        <f t="shared" si="58"/>
        <v/>
      </c>
      <c r="N880" s="68" t="str">
        <f t="shared" si="59"/>
        <v/>
      </c>
      <c r="O880" s="68" t="str">
        <f t="shared" si="60"/>
        <v/>
      </c>
    </row>
    <row r="881" spans="2:15" ht="18" customHeight="1" x14ac:dyDescent="0.25">
      <c r="B881" s="21">
        <v>876</v>
      </c>
      <c r="C881" s="39"/>
      <c r="D881" s="39"/>
      <c r="E881" s="30"/>
      <c r="F881" s="30"/>
      <c r="G881" s="30"/>
      <c r="H881" s="30"/>
      <c r="I881" s="73"/>
      <c r="J881" s="68"/>
      <c r="K881" s="30"/>
      <c r="L881" s="68" t="str">
        <f t="shared" si="57"/>
        <v/>
      </c>
      <c r="M881" s="30" t="str">
        <f t="shared" si="58"/>
        <v/>
      </c>
      <c r="N881" s="68" t="str">
        <f t="shared" si="59"/>
        <v/>
      </c>
      <c r="O881" s="68" t="str">
        <f t="shared" si="60"/>
        <v/>
      </c>
    </row>
    <row r="882" spans="2:15" ht="18" customHeight="1" x14ac:dyDescent="0.25">
      <c r="B882" s="21">
        <v>877</v>
      </c>
      <c r="C882" s="39"/>
      <c r="D882" s="39"/>
      <c r="E882" s="30"/>
      <c r="F882" s="30"/>
      <c r="G882" s="30"/>
      <c r="H882" s="30"/>
      <c r="I882" s="73"/>
      <c r="J882" s="68"/>
      <c r="K882" s="30"/>
      <c r="L882" s="68" t="str">
        <f t="shared" si="57"/>
        <v/>
      </c>
      <c r="M882" s="30" t="str">
        <f t="shared" si="58"/>
        <v/>
      </c>
      <c r="N882" s="68" t="str">
        <f t="shared" si="59"/>
        <v/>
      </c>
      <c r="O882" s="68" t="str">
        <f t="shared" si="60"/>
        <v/>
      </c>
    </row>
    <row r="883" spans="2:15" ht="18" customHeight="1" x14ac:dyDescent="0.25">
      <c r="B883" s="21">
        <v>878</v>
      </c>
      <c r="C883" s="39"/>
      <c r="D883" s="39"/>
      <c r="E883" s="30"/>
      <c r="F883" s="30"/>
      <c r="G883" s="30"/>
      <c r="H883" s="30"/>
      <c r="I883" s="73"/>
      <c r="J883" s="68"/>
      <c r="K883" s="30"/>
      <c r="L883" s="68" t="str">
        <f t="shared" si="57"/>
        <v/>
      </c>
      <c r="M883" s="30" t="str">
        <f t="shared" si="58"/>
        <v/>
      </c>
      <c r="N883" s="68" t="str">
        <f t="shared" si="59"/>
        <v/>
      </c>
      <c r="O883" s="68" t="str">
        <f t="shared" si="60"/>
        <v/>
      </c>
    </row>
    <row r="884" spans="2:15" ht="18" customHeight="1" x14ac:dyDescent="0.25">
      <c r="B884" s="21">
        <v>879</v>
      </c>
      <c r="C884" s="39"/>
      <c r="D884" s="39"/>
      <c r="E884" s="30"/>
      <c r="F884" s="30"/>
      <c r="G884" s="30"/>
      <c r="H884" s="30"/>
      <c r="I884" s="73"/>
      <c r="J884" s="68"/>
      <c r="K884" s="30"/>
      <c r="L884" s="68" t="str">
        <f t="shared" si="57"/>
        <v/>
      </c>
      <c r="M884" s="30" t="str">
        <f t="shared" si="58"/>
        <v/>
      </c>
      <c r="N884" s="68" t="str">
        <f t="shared" si="59"/>
        <v/>
      </c>
      <c r="O884" s="68" t="str">
        <f t="shared" si="60"/>
        <v/>
      </c>
    </row>
    <row r="885" spans="2:15" ht="18" customHeight="1" x14ac:dyDescent="0.25">
      <c r="B885" s="21">
        <v>880</v>
      </c>
      <c r="C885" s="39"/>
      <c r="D885" s="39"/>
      <c r="E885" s="30"/>
      <c r="F885" s="30"/>
      <c r="G885" s="30"/>
      <c r="H885" s="30"/>
      <c r="I885" s="73"/>
      <c r="J885" s="68"/>
      <c r="K885" s="30"/>
      <c r="L885" s="68" t="str">
        <f t="shared" si="57"/>
        <v/>
      </c>
      <c r="M885" s="30" t="str">
        <f t="shared" si="58"/>
        <v/>
      </c>
      <c r="N885" s="68" t="str">
        <f t="shared" si="59"/>
        <v/>
      </c>
      <c r="O885" s="68" t="str">
        <f t="shared" si="60"/>
        <v/>
      </c>
    </row>
    <row r="886" spans="2:15" ht="18" customHeight="1" x14ac:dyDescent="0.25">
      <c r="B886" s="21">
        <v>881</v>
      </c>
      <c r="C886" s="39"/>
      <c r="D886" s="39"/>
      <c r="E886" s="30"/>
      <c r="F886" s="30"/>
      <c r="G886" s="30"/>
      <c r="H886" s="30"/>
      <c r="I886" s="73"/>
      <c r="J886" s="68"/>
      <c r="K886" s="30"/>
      <c r="L886" s="68" t="str">
        <f t="shared" si="57"/>
        <v/>
      </c>
      <c r="M886" s="30" t="str">
        <f t="shared" si="58"/>
        <v/>
      </c>
      <c r="N886" s="68" t="str">
        <f t="shared" si="59"/>
        <v/>
      </c>
      <c r="O886" s="68" t="str">
        <f t="shared" si="60"/>
        <v/>
      </c>
    </row>
    <row r="887" spans="2:15" ht="18" customHeight="1" x14ac:dyDescent="0.25">
      <c r="B887" s="21">
        <v>882</v>
      </c>
      <c r="C887" s="39"/>
      <c r="D887" s="39"/>
      <c r="E887" s="30"/>
      <c r="F887" s="30"/>
      <c r="G887" s="30"/>
      <c r="H887" s="30"/>
      <c r="I887" s="73"/>
      <c r="J887" s="68"/>
      <c r="K887" s="30"/>
      <c r="L887" s="68" t="str">
        <f t="shared" si="57"/>
        <v/>
      </c>
      <c r="M887" s="30" t="str">
        <f t="shared" si="58"/>
        <v/>
      </c>
      <c r="N887" s="68" t="str">
        <f t="shared" si="59"/>
        <v/>
      </c>
      <c r="O887" s="68" t="str">
        <f t="shared" si="60"/>
        <v/>
      </c>
    </row>
    <row r="888" spans="2:15" ht="18" customHeight="1" x14ac:dyDescent="0.25">
      <c r="B888" s="21">
        <v>883</v>
      </c>
      <c r="C888" s="39"/>
      <c r="D888" s="39"/>
      <c r="E888" s="30"/>
      <c r="F888" s="30"/>
      <c r="G888" s="30"/>
      <c r="H888" s="30"/>
      <c r="I888" s="73"/>
      <c r="J888" s="68"/>
      <c r="K888" s="30"/>
      <c r="L888" s="68" t="str">
        <f t="shared" si="57"/>
        <v/>
      </c>
      <c r="M888" s="30" t="str">
        <f t="shared" si="58"/>
        <v/>
      </c>
      <c r="N888" s="68" t="str">
        <f t="shared" si="59"/>
        <v/>
      </c>
      <c r="O888" s="68" t="str">
        <f t="shared" si="60"/>
        <v/>
      </c>
    </row>
    <row r="889" spans="2:15" ht="18" customHeight="1" x14ac:dyDescent="0.25">
      <c r="B889" s="21">
        <v>884</v>
      </c>
      <c r="C889" s="39"/>
      <c r="D889" s="39"/>
      <c r="E889" s="30"/>
      <c r="F889" s="30"/>
      <c r="G889" s="30"/>
      <c r="H889" s="30"/>
      <c r="I889" s="73"/>
      <c r="J889" s="68"/>
      <c r="K889" s="30"/>
      <c r="L889" s="68" t="str">
        <f t="shared" si="57"/>
        <v/>
      </c>
      <c r="M889" s="30" t="str">
        <f t="shared" si="58"/>
        <v/>
      </c>
      <c r="N889" s="68" t="str">
        <f t="shared" si="59"/>
        <v/>
      </c>
      <c r="O889" s="68" t="str">
        <f t="shared" si="60"/>
        <v/>
      </c>
    </row>
    <row r="890" spans="2:15" ht="18" customHeight="1" x14ac:dyDescent="0.25">
      <c r="B890" s="21">
        <v>885</v>
      </c>
      <c r="C890" s="39"/>
      <c r="D890" s="39"/>
      <c r="E890" s="30"/>
      <c r="F890" s="30"/>
      <c r="G890" s="30"/>
      <c r="H890" s="30"/>
      <c r="I890" s="73"/>
      <c r="J890" s="68"/>
      <c r="K890" s="30"/>
      <c r="L890" s="68" t="str">
        <f t="shared" si="57"/>
        <v/>
      </c>
      <c r="M890" s="30" t="str">
        <f t="shared" si="58"/>
        <v/>
      </c>
      <c r="N890" s="68" t="str">
        <f t="shared" si="59"/>
        <v/>
      </c>
      <c r="O890" s="68" t="str">
        <f t="shared" si="60"/>
        <v/>
      </c>
    </row>
    <row r="891" spans="2:15" ht="18" customHeight="1" x14ac:dyDescent="0.25">
      <c r="B891" s="21">
        <v>886</v>
      </c>
      <c r="C891" s="39"/>
      <c r="D891" s="39"/>
      <c r="E891" s="30"/>
      <c r="F891" s="30"/>
      <c r="G891" s="30"/>
      <c r="H891" s="30"/>
      <c r="I891" s="73"/>
      <c r="J891" s="68"/>
      <c r="K891" s="30"/>
      <c r="L891" s="68" t="str">
        <f t="shared" si="57"/>
        <v/>
      </c>
      <c r="M891" s="30" t="str">
        <f t="shared" si="58"/>
        <v/>
      </c>
      <c r="N891" s="68" t="str">
        <f t="shared" si="59"/>
        <v/>
      </c>
      <c r="O891" s="68" t="str">
        <f t="shared" si="60"/>
        <v/>
      </c>
    </row>
    <row r="892" spans="2:15" ht="18" customHeight="1" x14ac:dyDescent="0.25">
      <c r="B892" s="21">
        <v>887</v>
      </c>
      <c r="C892" s="39"/>
      <c r="D892" s="39"/>
      <c r="E892" s="30"/>
      <c r="F892" s="30"/>
      <c r="G892" s="30"/>
      <c r="H892" s="30"/>
      <c r="I892" s="73"/>
      <c r="J892" s="68"/>
      <c r="K892" s="30"/>
      <c r="L892" s="68" t="str">
        <f t="shared" si="57"/>
        <v/>
      </c>
      <c r="M892" s="30" t="str">
        <f t="shared" si="58"/>
        <v/>
      </c>
      <c r="N892" s="68" t="str">
        <f t="shared" si="59"/>
        <v/>
      </c>
      <c r="O892" s="68" t="str">
        <f t="shared" si="60"/>
        <v/>
      </c>
    </row>
    <row r="893" spans="2:15" ht="18" customHeight="1" x14ac:dyDescent="0.25">
      <c r="B893" s="21">
        <v>888</v>
      </c>
      <c r="C893" s="39"/>
      <c r="D893" s="39"/>
      <c r="E893" s="30"/>
      <c r="F893" s="30"/>
      <c r="G893" s="30"/>
      <c r="H893" s="30"/>
      <c r="I893" s="73"/>
      <c r="J893" s="68"/>
      <c r="K893" s="30"/>
      <c r="L893" s="68" t="str">
        <f t="shared" si="57"/>
        <v/>
      </c>
      <c r="M893" s="30" t="str">
        <f t="shared" si="58"/>
        <v/>
      </c>
      <c r="N893" s="68" t="str">
        <f t="shared" si="59"/>
        <v/>
      </c>
      <c r="O893" s="68" t="str">
        <f t="shared" si="60"/>
        <v/>
      </c>
    </row>
    <row r="894" spans="2:15" ht="18" customHeight="1" x14ac:dyDescent="0.25">
      <c r="B894" s="21">
        <v>889</v>
      </c>
      <c r="C894" s="39"/>
      <c r="D894" s="39"/>
      <c r="E894" s="30"/>
      <c r="F894" s="30"/>
      <c r="G894" s="30"/>
      <c r="H894" s="30"/>
      <c r="I894" s="73"/>
      <c r="J894" s="68"/>
      <c r="K894" s="30"/>
      <c r="L894" s="68" t="str">
        <f t="shared" si="57"/>
        <v/>
      </c>
      <c r="M894" s="30" t="str">
        <f t="shared" si="58"/>
        <v/>
      </c>
      <c r="N894" s="68" t="str">
        <f t="shared" si="59"/>
        <v/>
      </c>
      <c r="O894" s="68" t="str">
        <f t="shared" si="60"/>
        <v/>
      </c>
    </row>
    <row r="895" spans="2:15" ht="18" customHeight="1" x14ac:dyDescent="0.25">
      <c r="B895" s="21">
        <v>890</v>
      </c>
      <c r="C895" s="39"/>
      <c r="D895" s="39"/>
      <c r="E895" s="30"/>
      <c r="F895" s="30"/>
      <c r="G895" s="30"/>
      <c r="H895" s="30"/>
      <c r="I895" s="73"/>
      <c r="J895" s="68"/>
      <c r="K895" s="30"/>
      <c r="L895" s="68" t="str">
        <f t="shared" si="57"/>
        <v/>
      </c>
      <c r="M895" s="30" t="str">
        <f t="shared" si="58"/>
        <v/>
      </c>
      <c r="N895" s="68" t="str">
        <f t="shared" si="59"/>
        <v/>
      </c>
      <c r="O895" s="68" t="str">
        <f t="shared" si="60"/>
        <v/>
      </c>
    </row>
    <row r="896" spans="2:15" ht="18" customHeight="1" x14ac:dyDescent="0.25">
      <c r="B896" s="21">
        <v>891</v>
      </c>
      <c r="C896" s="39"/>
      <c r="D896" s="39"/>
      <c r="E896" s="30"/>
      <c r="F896" s="30"/>
      <c r="G896" s="30"/>
      <c r="H896" s="30"/>
      <c r="I896" s="73"/>
      <c r="J896" s="68"/>
      <c r="K896" s="30"/>
      <c r="L896" s="68" t="str">
        <f t="shared" si="57"/>
        <v/>
      </c>
      <c r="M896" s="30" t="str">
        <f t="shared" si="58"/>
        <v/>
      </c>
      <c r="N896" s="68" t="str">
        <f t="shared" si="59"/>
        <v/>
      </c>
      <c r="O896" s="68" t="str">
        <f t="shared" si="60"/>
        <v/>
      </c>
    </row>
    <row r="897" spans="2:15" ht="18" customHeight="1" x14ac:dyDescent="0.25">
      <c r="B897" s="21">
        <v>892</v>
      </c>
      <c r="C897" s="39"/>
      <c r="D897" s="39"/>
      <c r="E897" s="30"/>
      <c r="F897" s="30"/>
      <c r="G897" s="30"/>
      <c r="H897" s="30"/>
      <c r="I897" s="73"/>
      <c r="J897" s="68"/>
      <c r="K897" s="30"/>
      <c r="L897" s="68" t="str">
        <f t="shared" si="57"/>
        <v/>
      </c>
      <c r="M897" s="30" t="str">
        <f t="shared" si="58"/>
        <v/>
      </c>
      <c r="N897" s="68" t="str">
        <f t="shared" si="59"/>
        <v/>
      </c>
      <c r="O897" s="68" t="str">
        <f t="shared" si="60"/>
        <v/>
      </c>
    </row>
    <row r="898" spans="2:15" ht="18" customHeight="1" x14ac:dyDescent="0.25">
      <c r="B898" s="21">
        <v>893</v>
      </c>
      <c r="C898" s="39"/>
      <c r="D898" s="39"/>
      <c r="E898" s="30"/>
      <c r="F898" s="30"/>
      <c r="G898" s="30"/>
      <c r="H898" s="30"/>
      <c r="I898" s="73"/>
      <c r="J898" s="68"/>
      <c r="K898" s="30"/>
      <c r="L898" s="68" t="str">
        <f t="shared" si="57"/>
        <v/>
      </c>
      <c r="M898" s="30" t="str">
        <f t="shared" si="58"/>
        <v/>
      </c>
      <c r="N898" s="68" t="str">
        <f t="shared" si="59"/>
        <v/>
      </c>
      <c r="O898" s="68" t="str">
        <f t="shared" si="60"/>
        <v/>
      </c>
    </row>
    <row r="899" spans="2:15" ht="18" customHeight="1" x14ac:dyDescent="0.25">
      <c r="B899" s="21">
        <v>894</v>
      </c>
      <c r="C899" s="39"/>
      <c r="D899" s="39"/>
      <c r="E899" s="30"/>
      <c r="F899" s="30"/>
      <c r="G899" s="30"/>
      <c r="H899" s="30"/>
      <c r="I899" s="73"/>
      <c r="J899" s="68"/>
      <c r="K899" s="30"/>
      <c r="L899" s="68" t="str">
        <f t="shared" si="57"/>
        <v/>
      </c>
      <c r="M899" s="30" t="str">
        <f t="shared" si="58"/>
        <v/>
      </c>
      <c r="N899" s="68" t="str">
        <f t="shared" si="59"/>
        <v/>
      </c>
      <c r="O899" s="68" t="str">
        <f t="shared" si="60"/>
        <v/>
      </c>
    </row>
    <row r="900" spans="2:15" ht="18" customHeight="1" x14ac:dyDescent="0.25">
      <c r="B900" s="21">
        <v>895</v>
      </c>
      <c r="C900" s="39"/>
      <c r="D900" s="39"/>
      <c r="E900" s="30"/>
      <c r="F900" s="30"/>
      <c r="G900" s="30"/>
      <c r="H900" s="30"/>
      <c r="I900" s="73"/>
      <c r="J900" s="68"/>
      <c r="K900" s="30"/>
      <c r="L900" s="68" t="str">
        <f t="shared" si="57"/>
        <v/>
      </c>
      <c r="M900" s="30" t="str">
        <f t="shared" si="58"/>
        <v/>
      </c>
      <c r="N900" s="68" t="str">
        <f t="shared" si="59"/>
        <v/>
      </c>
      <c r="O900" s="68" t="str">
        <f t="shared" si="60"/>
        <v/>
      </c>
    </row>
    <row r="901" spans="2:15" ht="18" customHeight="1" x14ac:dyDescent="0.25">
      <c r="B901" s="21">
        <v>896</v>
      </c>
      <c r="C901" s="39"/>
      <c r="D901" s="39"/>
      <c r="E901" s="30"/>
      <c r="F901" s="30"/>
      <c r="G901" s="30"/>
      <c r="H901" s="30"/>
      <c r="I901" s="73"/>
      <c r="J901" s="68"/>
      <c r="K901" s="30"/>
      <c r="L901" s="68" t="str">
        <f t="shared" si="57"/>
        <v/>
      </c>
      <c r="M901" s="30" t="str">
        <f t="shared" si="58"/>
        <v/>
      </c>
      <c r="N901" s="68" t="str">
        <f t="shared" si="59"/>
        <v/>
      </c>
      <c r="O901" s="68" t="str">
        <f t="shared" si="60"/>
        <v/>
      </c>
    </row>
    <row r="902" spans="2:15" ht="18" customHeight="1" x14ac:dyDescent="0.25">
      <c r="B902" s="21">
        <v>897</v>
      </c>
      <c r="C902" s="39"/>
      <c r="D902" s="39"/>
      <c r="E902" s="30"/>
      <c r="F902" s="30"/>
      <c r="G902" s="30"/>
      <c r="H902" s="30"/>
      <c r="I902" s="73"/>
      <c r="J902" s="68"/>
      <c r="K902" s="30"/>
      <c r="L902" s="68" t="str">
        <f t="shared" si="57"/>
        <v/>
      </c>
      <c r="M902" s="30" t="str">
        <f t="shared" si="58"/>
        <v/>
      </c>
      <c r="N902" s="68" t="str">
        <f t="shared" si="59"/>
        <v/>
      </c>
      <c r="O902" s="68" t="str">
        <f t="shared" si="60"/>
        <v/>
      </c>
    </row>
    <row r="903" spans="2:15" ht="18" customHeight="1" x14ac:dyDescent="0.25">
      <c r="B903" s="21">
        <v>898</v>
      </c>
      <c r="C903" s="39"/>
      <c r="D903" s="39"/>
      <c r="E903" s="30"/>
      <c r="F903" s="30"/>
      <c r="G903" s="30"/>
      <c r="H903" s="30"/>
      <c r="I903" s="73"/>
      <c r="J903" s="68"/>
      <c r="K903" s="30"/>
      <c r="L903" s="68" t="str">
        <f t="shared" si="57"/>
        <v/>
      </c>
      <c r="M903" s="30" t="str">
        <f t="shared" si="58"/>
        <v/>
      </c>
      <c r="N903" s="68" t="str">
        <f t="shared" si="59"/>
        <v/>
      </c>
      <c r="O903" s="68" t="str">
        <f t="shared" si="60"/>
        <v/>
      </c>
    </row>
    <row r="904" spans="2:15" ht="18" customHeight="1" x14ac:dyDescent="0.25">
      <c r="B904" s="21">
        <v>899</v>
      </c>
      <c r="C904" s="39"/>
      <c r="D904" s="39"/>
      <c r="E904" s="30"/>
      <c r="F904" s="30"/>
      <c r="G904" s="30"/>
      <c r="H904" s="30"/>
      <c r="I904" s="73"/>
      <c r="J904" s="68"/>
      <c r="K904" s="30"/>
      <c r="L904" s="68" t="str">
        <f t="shared" si="57"/>
        <v/>
      </c>
      <c r="M904" s="30" t="str">
        <f t="shared" si="58"/>
        <v/>
      </c>
      <c r="N904" s="68" t="str">
        <f t="shared" si="59"/>
        <v/>
      </c>
      <c r="O904" s="68" t="str">
        <f t="shared" si="60"/>
        <v/>
      </c>
    </row>
    <row r="905" spans="2:15" ht="18" customHeight="1" x14ac:dyDescent="0.25">
      <c r="B905" s="21">
        <v>900</v>
      </c>
      <c r="C905" s="39"/>
      <c r="D905" s="39"/>
      <c r="E905" s="30"/>
      <c r="F905" s="30"/>
      <c r="G905" s="30"/>
      <c r="H905" s="30"/>
      <c r="I905" s="73"/>
      <c r="J905" s="68"/>
      <c r="K905" s="30"/>
      <c r="L905" s="68" t="str">
        <f t="shared" si="57"/>
        <v/>
      </c>
      <c r="M905" s="30" t="str">
        <f t="shared" si="58"/>
        <v/>
      </c>
      <c r="N905" s="68" t="str">
        <f t="shared" si="59"/>
        <v/>
      </c>
      <c r="O905" s="68" t="str">
        <f t="shared" si="60"/>
        <v/>
      </c>
    </row>
    <row r="906" spans="2:15" ht="18" customHeight="1" x14ac:dyDescent="0.25">
      <c r="B906" s="21">
        <v>901</v>
      </c>
      <c r="C906" s="39"/>
      <c r="D906" s="39"/>
      <c r="E906" s="30"/>
      <c r="F906" s="30"/>
      <c r="G906" s="30"/>
      <c r="H906" s="30"/>
      <c r="I906" s="73"/>
      <c r="J906" s="68"/>
      <c r="K906" s="30"/>
      <c r="L906" s="68" t="str">
        <f t="shared" si="57"/>
        <v/>
      </c>
      <c r="M906" s="30" t="str">
        <f t="shared" si="58"/>
        <v/>
      </c>
      <c r="N906" s="68" t="str">
        <f t="shared" si="59"/>
        <v/>
      </c>
      <c r="O906" s="68" t="str">
        <f t="shared" si="60"/>
        <v/>
      </c>
    </row>
    <row r="907" spans="2:15" ht="18" customHeight="1" x14ac:dyDescent="0.25">
      <c r="B907" s="21">
        <v>902</v>
      </c>
      <c r="C907" s="39"/>
      <c r="D907" s="39"/>
      <c r="E907" s="30"/>
      <c r="F907" s="30"/>
      <c r="G907" s="30"/>
      <c r="H907" s="30"/>
      <c r="I907" s="73"/>
      <c r="J907" s="68"/>
      <c r="K907" s="30"/>
      <c r="L907" s="68" t="str">
        <f t="shared" si="57"/>
        <v/>
      </c>
      <c r="M907" s="30" t="str">
        <f t="shared" si="58"/>
        <v/>
      </c>
      <c r="N907" s="68" t="str">
        <f t="shared" si="59"/>
        <v/>
      </c>
      <c r="O907" s="68" t="str">
        <f t="shared" si="60"/>
        <v/>
      </c>
    </row>
    <row r="908" spans="2:15" ht="18" customHeight="1" x14ac:dyDescent="0.25">
      <c r="B908" s="21">
        <v>903</v>
      </c>
      <c r="C908" s="39"/>
      <c r="D908" s="39"/>
      <c r="E908" s="30"/>
      <c r="F908" s="30"/>
      <c r="G908" s="30"/>
      <c r="H908" s="30"/>
      <c r="I908" s="73"/>
      <c r="J908" s="68"/>
      <c r="K908" s="30"/>
      <c r="L908" s="68" t="str">
        <f t="shared" si="57"/>
        <v/>
      </c>
      <c r="M908" s="30" t="str">
        <f t="shared" si="58"/>
        <v/>
      </c>
      <c r="N908" s="68" t="str">
        <f t="shared" si="59"/>
        <v/>
      </c>
      <c r="O908" s="68" t="str">
        <f t="shared" si="60"/>
        <v/>
      </c>
    </row>
    <row r="909" spans="2:15" ht="18" customHeight="1" x14ac:dyDescent="0.25">
      <c r="B909" s="21">
        <v>904</v>
      </c>
      <c r="C909" s="39"/>
      <c r="D909" s="39"/>
      <c r="E909" s="30"/>
      <c r="F909" s="30"/>
      <c r="G909" s="30"/>
      <c r="H909" s="30"/>
      <c r="I909" s="73"/>
      <c r="J909" s="68"/>
      <c r="K909" s="30"/>
      <c r="L909" s="68" t="str">
        <f t="shared" ref="L909:L972" si="61">IF(C909="","",IF(D909="","Não Finalizada","Finalizada"))</f>
        <v/>
      </c>
      <c r="M909" s="30" t="str">
        <f t="shared" ref="M909:M972" si="62">IF(E909="","","#"&amp;B909&amp;" ("&amp;TEXT(C909,"dd/mmm")&amp;") - "&amp;E909&amp;"/"&amp;F909)</f>
        <v/>
      </c>
      <c r="N909" s="68" t="str">
        <f t="shared" ref="N909:N972" si="63">IF(D909="","",D909-C909)</f>
        <v/>
      </c>
      <c r="O909" s="68" t="str">
        <f t="shared" ref="O909:O972" si="64">IF(J909="","",J909-I909)</f>
        <v/>
      </c>
    </row>
    <row r="910" spans="2:15" ht="18" customHeight="1" x14ac:dyDescent="0.25">
      <c r="B910" s="21">
        <v>905</v>
      </c>
      <c r="C910" s="39"/>
      <c r="D910" s="39"/>
      <c r="E910" s="30"/>
      <c r="F910" s="30"/>
      <c r="G910" s="30"/>
      <c r="H910" s="30"/>
      <c r="I910" s="73"/>
      <c r="J910" s="68"/>
      <c r="K910" s="30"/>
      <c r="L910" s="68" t="str">
        <f t="shared" si="61"/>
        <v/>
      </c>
      <c r="M910" s="30" t="str">
        <f t="shared" si="62"/>
        <v/>
      </c>
      <c r="N910" s="68" t="str">
        <f t="shared" si="63"/>
        <v/>
      </c>
      <c r="O910" s="68" t="str">
        <f t="shared" si="64"/>
        <v/>
      </c>
    </row>
    <row r="911" spans="2:15" ht="18" customHeight="1" x14ac:dyDescent="0.25">
      <c r="B911" s="21">
        <v>906</v>
      </c>
      <c r="C911" s="39"/>
      <c r="D911" s="39"/>
      <c r="E911" s="30"/>
      <c r="F911" s="30"/>
      <c r="G911" s="30"/>
      <c r="H911" s="30"/>
      <c r="I911" s="73"/>
      <c r="J911" s="68"/>
      <c r="K911" s="30"/>
      <c r="L911" s="68" t="str">
        <f t="shared" si="61"/>
        <v/>
      </c>
      <c r="M911" s="30" t="str">
        <f t="shared" si="62"/>
        <v/>
      </c>
      <c r="N911" s="68" t="str">
        <f t="shared" si="63"/>
        <v/>
      </c>
      <c r="O911" s="68" t="str">
        <f t="shared" si="64"/>
        <v/>
      </c>
    </row>
    <row r="912" spans="2:15" ht="18" customHeight="1" x14ac:dyDescent="0.25">
      <c r="B912" s="21">
        <v>907</v>
      </c>
      <c r="C912" s="39"/>
      <c r="D912" s="39"/>
      <c r="E912" s="30"/>
      <c r="F912" s="30"/>
      <c r="G912" s="30"/>
      <c r="H912" s="30"/>
      <c r="I912" s="73"/>
      <c r="J912" s="68"/>
      <c r="K912" s="30"/>
      <c r="L912" s="68" t="str">
        <f t="shared" si="61"/>
        <v/>
      </c>
      <c r="M912" s="30" t="str">
        <f t="shared" si="62"/>
        <v/>
      </c>
      <c r="N912" s="68" t="str">
        <f t="shared" si="63"/>
        <v/>
      </c>
      <c r="O912" s="68" t="str">
        <f t="shared" si="64"/>
        <v/>
      </c>
    </row>
    <row r="913" spans="2:15" ht="18" customHeight="1" x14ac:dyDescent="0.25">
      <c r="B913" s="21">
        <v>908</v>
      </c>
      <c r="C913" s="39"/>
      <c r="D913" s="39"/>
      <c r="E913" s="30"/>
      <c r="F913" s="30"/>
      <c r="G913" s="30"/>
      <c r="H913" s="30"/>
      <c r="I913" s="73"/>
      <c r="J913" s="68"/>
      <c r="K913" s="30"/>
      <c r="L913" s="68" t="str">
        <f t="shared" si="61"/>
        <v/>
      </c>
      <c r="M913" s="30" t="str">
        <f t="shared" si="62"/>
        <v/>
      </c>
      <c r="N913" s="68" t="str">
        <f t="shared" si="63"/>
        <v/>
      </c>
      <c r="O913" s="68" t="str">
        <f t="shared" si="64"/>
        <v/>
      </c>
    </row>
    <row r="914" spans="2:15" ht="18" customHeight="1" x14ac:dyDescent="0.25">
      <c r="B914" s="21">
        <v>909</v>
      </c>
      <c r="C914" s="39"/>
      <c r="D914" s="39"/>
      <c r="E914" s="30"/>
      <c r="F914" s="30"/>
      <c r="G914" s="30"/>
      <c r="H914" s="30"/>
      <c r="I914" s="73"/>
      <c r="J914" s="68"/>
      <c r="K914" s="30"/>
      <c r="L914" s="68" t="str">
        <f t="shared" si="61"/>
        <v/>
      </c>
      <c r="M914" s="30" t="str">
        <f t="shared" si="62"/>
        <v/>
      </c>
      <c r="N914" s="68" t="str">
        <f t="shared" si="63"/>
        <v/>
      </c>
      <c r="O914" s="68" t="str">
        <f t="shared" si="64"/>
        <v/>
      </c>
    </row>
    <row r="915" spans="2:15" ht="18" customHeight="1" x14ac:dyDescent="0.25">
      <c r="B915" s="21">
        <v>910</v>
      </c>
      <c r="C915" s="39"/>
      <c r="D915" s="39"/>
      <c r="E915" s="30"/>
      <c r="F915" s="30"/>
      <c r="G915" s="30"/>
      <c r="H915" s="30"/>
      <c r="I915" s="73"/>
      <c r="J915" s="68"/>
      <c r="K915" s="30"/>
      <c r="L915" s="68" t="str">
        <f t="shared" si="61"/>
        <v/>
      </c>
      <c r="M915" s="30" t="str">
        <f t="shared" si="62"/>
        <v/>
      </c>
      <c r="N915" s="68" t="str">
        <f t="shared" si="63"/>
        <v/>
      </c>
      <c r="O915" s="68" t="str">
        <f t="shared" si="64"/>
        <v/>
      </c>
    </row>
    <row r="916" spans="2:15" ht="18" customHeight="1" x14ac:dyDescent="0.25">
      <c r="B916" s="21">
        <v>911</v>
      </c>
      <c r="C916" s="39"/>
      <c r="D916" s="39"/>
      <c r="E916" s="30"/>
      <c r="F916" s="30"/>
      <c r="G916" s="30"/>
      <c r="H916" s="30"/>
      <c r="I916" s="73"/>
      <c r="J916" s="68"/>
      <c r="K916" s="30"/>
      <c r="L916" s="68" t="str">
        <f t="shared" si="61"/>
        <v/>
      </c>
      <c r="M916" s="30" t="str">
        <f t="shared" si="62"/>
        <v/>
      </c>
      <c r="N916" s="68" t="str">
        <f t="shared" si="63"/>
        <v/>
      </c>
      <c r="O916" s="68" t="str">
        <f t="shared" si="64"/>
        <v/>
      </c>
    </row>
    <row r="917" spans="2:15" ht="18" customHeight="1" x14ac:dyDescent="0.25">
      <c r="B917" s="21">
        <v>912</v>
      </c>
      <c r="C917" s="39"/>
      <c r="D917" s="39"/>
      <c r="E917" s="30"/>
      <c r="F917" s="30"/>
      <c r="G917" s="30"/>
      <c r="H917" s="30"/>
      <c r="I917" s="73"/>
      <c r="J917" s="68"/>
      <c r="K917" s="30"/>
      <c r="L917" s="68" t="str">
        <f t="shared" si="61"/>
        <v/>
      </c>
      <c r="M917" s="30" t="str">
        <f t="shared" si="62"/>
        <v/>
      </c>
      <c r="N917" s="68" t="str">
        <f t="shared" si="63"/>
        <v/>
      </c>
      <c r="O917" s="68" t="str">
        <f t="shared" si="64"/>
        <v/>
      </c>
    </row>
    <row r="918" spans="2:15" ht="18" customHeight="1" x14ac:dyDescent="0.25">
      <c r="B918" s="21">
        <v>913</v>
      </c>
      <c r="C918" s="39"/>
      <c r="D918" s="39"/>
      <c r="E918" s="30"/>
      <c r="F918" s="30"/>
      <c r="G918" s="30"/>
      <c r="H918" s="30"/>
      <c r="I918" s="73"/>
      <c r="J918" s="68"/>
      <c r="K918" s="30"/>
      <c r="L918" s="68" t="str">
        <f t="shared" si="61"/>
        <v/>
      </c>
      <c r="M918" s="30" t="str">
        <f t="shared" si="62"/>
        <v/>
      </c>
      <c r="N918" s="68" t="str">
        <f t="shared" si="63"/>
        <v/>
      </c>
      <c r="O918" s="68" t="str">
        <f t="shared" si="64"/>
        <v/>
      </c>
    </row>
    <row r="919" spans="2:15" ht="18" customHeight="1" x14ac:dyDescent="0.25">
      <c r="B919" s="21">
        <v>914</v>
      </c>
      <c r="C919" s="39"/>
      <c r="D919" s="39"/>
      <c r="E919" s="30"/>
      <c r="F919" s="30"/>
      <c r="G919" s="30"/>
      <c r="H919" s="30"/>
      <c r="I919" s="73"/>
      <c r="J919" s="68"/>
      <c r="K919" s="30"/>
      <c r="L919" s="68" t="str">
        <f t="shared" si="61"/>
        <v/>
      </c>
      <c r="M919" s="30" t="str">
        <f t="shared" si="62"/>
        <v/>
      </c>
      <c r="N919" s="68" t="str">
        <f t="shared" si="63"/>
        <v/>
      </c>
      <c r="O919" s="68" t="str">
        <f t="shared" si="64"/>
        <v/>
      </c>
    </row>
    <row r="920" spans="2:15" ht="18" customHeight="1" x14ac:dyDescent="0.25">
      <c r="B920" s="21">
        <v>915</v>
      </c>
      <c r="C920" s="39"/>
      <c r="D920" s="39"/>
      <c r="E920" s="30"/>
      <c r="F920" s="30"/>
      <c r="G920" s="30"/>
      <c r="H920" s="30"/>
      <c r="I920" s="73"/>
      <c r="J920" s="68"/>
      <c r="K920" s="30"/>
      <c r="L920" s="68" t="str">
        <f t="shared" si="61"/>
        <v/>
      </c>
      <c r="M920" s="30" t="str">
        <f t="shared" si="62"/>
        <v/>
      </c>
      <c r="N920" s="68" t="str">
        <f t="shared" si="63"/>
        <v/>
      </c>
      <c r="O920" s="68" t="str">
        <f t="shared" si="64"/>
        <v/>
      </c>
    </row>
    <row r="921" spans="2:15" ht="18" customHeight="1" x14ac:dyDescent="0.25">
      <c r="B921" s="21">
        <v>916</v>
      </c>
      <c r="C921" s="39"/>
      <c r="D921" s="39"/>
      <c r="E921" s="30"/>
      <c r="F921" s="30"/>
      <c r="G921" s="30"/>
      <c r="H921" s="30"/>
      <c r="I921" s="73"/>
      <c r="J921" s="68"/>
      <c r="K921" s="30"/>
      <c r="L921" s="68" t="str">
        <f t="shared" si="61"/>
        <v/>
      </c>
      <c r="M921" s="30" t="str">
        <f t="shared" si="62"/>
        <v/>
      </c>
      <c r="N921" s="68" t="str">
        <f t="shared" si="63"/>
        <v/>
      </c>
      <c r="O921" s="68" t="str">
        <f t="shared" si="64"/>
        <v/>
      </c>
    </row>
    <row r="922" spans="2:15" ht="18" customHeight="1" x14ac:dyDescent="0.25">
      <c r="B922" s="21">
        <v>917</v>
      </c>
      <c r="C922" s="39"/>
      <c r="D922" s="39"/>
      <c r="E922" s="30"/>
      <c r="F922" s="30"/>
      <c r="G922" s="30"/>
      <c r="H922" s="30"/>
      <c r="I922" s="73"/>
      <c r="J922" s="68"/>
      <c r="K922" s="30"/>
      <c r="L922" s="68" t="str">
        <f t="shared" si="61"/>
        <v/>
      </c>
      <c r="M922" s="30" t="str">
        <f t="shared" si="62"/>
        <v/>
      </c>
      <c r="N922" s="68" t="str">
        <f t="shared" si="63"/>
        <v/>
      </c>
      <c r="O922" s="68" t="str">
        <f t="shared" si="64"/>
        <v/>
      </c>
    </row>
    <row r="923" spans="2:15" ht="18" customHeight="1" x14ac:dyDescent="0.25">
      <c r="B923" s="21">
        <v>918</v>
      </c>
      <c r="C923" s="39"/>
      <c r="D923" s="39"/>
      <c r="E923" s="30"/>
      <c r="F923" s="30"/>
      <c r="G923" s="30"/>
      <c r="H923" s="30"/>
      <c r="I923" s="73"/>
      <c r="J923" s="68"/>
      <c r="K923" s="30"/>
      <c r="L923" s="68" t="str">
        <f t="shared" si="61"/>
        <v/>
      </c>
      <c r="M923" s="30" t="str">
        <f t="shared" si="62"/>
        <v/>
      </c>
      <c r="N923" s="68" t="str">
        <f t="shared" si="63"/>
        <v/>
      </c>
      <c r="O923" s="68" t="str">
        <f t="shared" si="64"/>
        <v/>
      </c>
    </row>
    <row r="924" spans="2:15" ht="18" customHeight="1" x14ac:dyDescent="0.25">
      <c r="B924" s="21">
        <v>919</v>
      </c>
      <c r="C924" s="39"/>
      <c r="D924" s="39"/>
      <c r="E924" s="30"/>
      <c r="F924" s="30"/>
      <c r="G924" s="30"/>
      <c r="H924" s="30"/>
      <c r="I924" s="73"/>
      <c r="J924" s="68"/>
      <c r="K924" s="30"/>
      <c r="L924" s="68" t="str">
        <f t="shared" si="61"/>
        <v/>
      </c>
      <c r="M924" s="30" t="str">
        <f t="shared" si="62"/>
        <v/>
      </c>
      <c r="N924" s="68" t="str">
        <f t="shared" si="63"/>
        <v/>
      </c>
      <c r="O924" s="68" t="str">
        <f t="shared" si="64"/>
        <v/>
      </c>
    </row>
    <row r="925" spans="2:15" ht="18" customHeight="1" x14ac:dyDescent="0.25">
      <c r="B925" s="21">
        <v>920</v>
      </c>
      <c r="C925" s="39"/>
      <c r="D925" s="39"/>
      <c r="E925" s="30"/>
      <c r="F925" s="30"/>
      <c r="G925" s="30"/>
      <c r="H925" s="30"/>
      <c r="I925" s="73"/>
      <c r="J925" s="68"/>
      <c r="K925" s="30"/>
      <c r="L925" s="68" t="str">
        <f t="shared" si="61"/>
        <v/>
      </c>
      <c r="M925" s="30" t="str">
        <f t="shared" si="62"/>
        <v/>
      </c>
      <c r="N925" s="68" t="str">
        <f t="shared" si="63"/>
        <v/>
      </c>
      <c r="O925" s="68" t="str">
        <f t="shared" si="64"/>
        <v/>
      </c>
    </row>
    <row r="926" spans="2:15" ht="18" customHeight="1" x14ac:dyDescent="0.25">
      <c r="B926" s="21">
        <v>921</v>
      </c>
      <c r="C926" s="39"/>
      <c r="D926" s="39"/>
      <c r="E926" s="30"/>
      <c r="F926" s="30"/>
      <c r="G926" s="30"/>
      <c r="H926" s="30"/>
      <c r="I926" s="73"/>
      <c r="J926" s="68"/>
      <c r="K926" s="30"/>
      <c r="L926" s="68" t="str">
        <f t="shared" si="61"/>
        <v/>
      </c>
      <c r="M926" s="30" t="str">
        <f t="shared" si="62"/>
        <v/>
      </c>
      <c r="N926" s="68" t="str">
        <f t="shared" si="63"/>
        <v/>
      </c>
      <c r="O926" s="68" t="str">
        <f t="shared" si="64"/>
        <v/>
      </c>
    </row>
    <row r="927" spans="2:15" ht="18" customHeight="1" x14ac:dyDescent="0.25">
      <c r="B927" s="21">
        <v>922</v>
      </c>
      <c r="C927" s="39"/>
      <c r="D927" s="39"/>
      <c r="E927" s="30"/>
      <c r="F927" s="30"/>
      <c r="G927" s="30"/>
      <c r="H927" s="30"/>
      <c r="I927" s="73"/>
      <c r="J927" s="68"/>
      <c r="K927" s="30"/>
      <c r="L927" s="68" t="str">
        <f t="shared" si="61"/>
        <v/>
      </c>
      <c r="M927" s="30" t="str">
        <f t="shared" si="62"/>
        <v/>
      </c>
      <c r="N927" s="68" t="str">
        <f t="shared" si="63"/>
        <v/>
      </c>
      <c r="O927" s="68" t="str">
        <f t="shared" si="64"/>
        <v/>
      </c>
    </row>
    <row r="928" spans="2:15" ht="18" customHeight="1" x14ac:dyDescent="0.25">
      <c r="B928" s="21">
        <v>923</v>
      </c>
      <c r="C928" s="39"/>
      <c r="D928" s="39"/>
      <c r="E928" s="30"/>
      <c r="F928" s="30"/>
      <c r="G928" s="30"/>
      <c r="H928" s="30"/>
      <c r="I928" s="73"/>
      <c r="J928" s="68"/>
      <c r="K928" s="30"/>
      <c r="L928" s="68" t="str">
        <f t="shared" si="61"/>
        <v/>
      </c>
      <c r="M928" s="30" t="str">
        <f t="shared" si="62"/>
        <v/>
      </c>
      <c r="N928" s="68" t="str">
        <f t="shared" si="63"/>
        <v/>
      </c>
      <c r="O928" s="68" t="str">
        <f t="shared" si="64"/>
        <v/>
      </c>
    </row>
    <row r="929" spans="2:15" ht="18" customHeight="1" x14ac:dyDescent="0.25">
      <c r="B929" s="21">
        <v>924</v>
      </c>
      <c r="C929" s="39"/>
      <c r="D929" s="39"/>
      <c r="E929" s="30"/>
      <c r="F929" s="30"/>
      <c r="G929" s="30"/>
      <c r="H929" s="30"/>
      <c r="I929" s="73"/>
      <c r="J929" s="68"/>
      <c r="K929" s="30"/>
      <c r="L929" s="68" t="str">
        <f t="shared" si="61"/>
        <v/>
      </c>
      <c r="M929" s="30" t="str">
        <f t="shared" si="62"/>
        <v/>
      </c>
      <c r="N929" s="68" t="str">
        <f t="shared" si="63"/>
        <v/>
      </c>
      <c r="O929" s="68" t="str">
        <f t="shared" si="64"/>
        <v/>
      </c>
    </row>
    <row r="930" spans="2:15" ht="18" customHeight="1" x14ac:dyDescent="0.25">
      <c r="B930" s="21">
        <v>925</v>
      </c>
      <c r="C930" s="39"/>
      <c r="D930" s="39"/>
      <c r="E930" s="30"/>
      <c r="F930" s="30"/>
      <c r="G930" s="30"/>
      <c r="H930" s="30"/>
      <c r="I930" s="73"/>
      <c r="J930" s="68"/>
      <c r="K930" s="30"/>
      <c r="L930" s="68" t="str">
        <f t="shared" si="61"/>
        <v/>
      </c>
      <c r="M930" s="30" t="str">
        <f t="shared" si="62"/>
        <v/>
      </c>
      <c r="N930" s="68" t="str">
        <f t="shared" si="63"/>
        <v/>
      </c>
      <c r="O930" s="68" t="str">
        <f t="shared" si="64"/>
        <v/>
      </c>
    </row>
    <row r="931" spans="2:15" ht="18" customHeight="1" x14ac:dyDescent="0.25">
      <c r="B931" s="21">
        <v>926</v>
      </c>
      <c r="C931" s="39"/>
      <c r="D931" s="39"/>
      <c r="E931" s="30"/>
      <c r="F931" s="30"/>
      <c r="G931" s="30"/>
      <c r="H931" s="30"/>
      <c r="I931" s="73"/>
      <c r="J931" s="68"/>
      <c r="K931" s="30"/>
      <c r="L931" s="68" t="str">
        <f t="shared" si="61"/>
        <v/>
      </c>
      <c r="M931" s="30" t="str">
        <f t="shared" si="62"/>
        <v/>
      </c>
      <c r="N931" s="68" t="str">
        <f t="shared" si="63"/>
        <v/>
      </c>
      <c r="O931" s="68" t="str">
        <f t="shared" si="64"/>
        <v/>
      </c>
    </row>
    <row r="932" spans="2:15" ht="18" customHeight="1" x14ac:dyDescent="0.25">
      <c r="B932" s="21">
        <v>927</v>
      </c>
      <c r="C932" s="39"/>
      <c r="D932" s="39"/>
      <c r="E932" s="30"/>
      <c r="F932" s="30"/>
      <c r="G932" s="30"/>
      <c r="H932" s="30"/>
      <c r="I932" s="73"/>
      <c r="J932" s="68"/>
      <c r="K932" s="30"/>
      <c r="L932" s="68" t="str">
        <f t="shared" si="61"/>
        <v/>
      </c>
      <c r="M932" s="30" t="str">
        <f t="shared" si="62"/>
        <v/>
      </c>
      <c r="N932" s="68" t="str">
        <f t="shared" si="63"/>
        <v/>
      </c>
      <c r="O932" s="68" t="str">
        <f t="shared" si="64"/>
        <v/>
      </c>
    </row>
    <row r="933" spans="2:15" ht="18" customHeight="1" x14ac:dyDescent="0.25">
      <c r="B933" s="21">
        <v>928</v>
      </c>
      <c r="C933" s="39"/>
      <c r="D933" s="39"/>
      <c r="E933" s="30"/>
      <c r="F933" s="30"/>
      <c r="G933" s="30"/>
      <c r="H933" s="30"/>
      <c r="I933" s="73"/>
      <c r="J933" s="68"/>
      <c r="K933" s="30"/>
      <c r="L933" s="68" t="str">
        <f t="shared" si="61"/>
        <v/>
      </c>
      <c r="M933" s="30" t="str">
        <f t="shared" si="62"/>
        <v/>
      </c>
      <c r="N933" s="68" t="str">
        <f t="shared" si="63"/>
        <v/>
      </c>
      <c r="O933" s="68" t="str">
        <f t="shared" si="64"/>
        <v/>
      </c>
    </row>
    <row r="934" spans="2:15" ht="18" customHeight="1" x14ac:dyDescent="0.25">
      <c r="B934" s="21">
        <v>929</v>
      </c>
      <c r="C934" s="39"/>
      <c r="D934" s="39"/>
      <c r="E934" s="30"/>
      <c r="F934" s="30"/>
      <c r="G934" s="30"/>
      <c r="H934" s="30"/>
      <c r="I934" s="73"/>
      <c r="J934" s="68"/>
      <c r="K934" s="30"/>
      <c r="L934" s="68" t="str">
        <f t="shared" si="61"/>
        <v/>
      </c>
      <c r="M934" s="30" t="str">
        <f t="shared" si="62"/>
        <v/>
      </c>
      <c r="N934" s="68" t="str">
        <f t="shared" si="63"/>
        <v/>
      </c>
      <c r="O934" s="68" t="str">
        <f t="shared" si="64"/>
        <v/>
      </c>
    </row>
    <row r="935" spans="2:15" ht="18" customHeight="1" x14ac:dyDescent="0.25">
      <c r="B935" s="21">
        <v>930</v>
      </c>
      <c r="C935" s="39"/>
      <c r="D935" s="39"/>
      <c r="E935" s="30"/>
      <c r="F935" s="30"/>
      <c r="G935" s="30"/>
      <c r="H935" s="30"/>
      <c r="I935" s="73"/>
      <c r="J935" s="68"/>
      <c r="K935" s="30"/>
      <c r="L935" s="68" t="str">
        <f t="shared" si="61"/>
        <v/>
      </c>
      <c r="M935" s="30" t="str">
        <f t="shared" si="62"/>
        <v/>
      </c>
      <c r="N935" s="68" t="str">
        <f t="shared" si="63"/>
        <v/>
      </c>
      <c r="O935" s="68" t="str">
        <f t="shared" si="64"/>
        <v/>
      </c>
    </row>
    <row r="936" spans="2:15" ht="18" customHeight="1" x14ac:dyDescent="0.25">
      <c r="B936" s="21">
        <v>931</v>
      </c>
      <c r="C936" s="39"/>
      <c r="D936" s="39"/>
      <c r="E936" s="30"/>
      <c r="F936" s="30"/>
      <c r="G936" s="30"/>
      <c r="H936" s="30"/>
      <c r="I936" s="73"/>
      <c r="J936" s="68"/>
      <c r="K936" s="30"/>
      <c r="L936" s="68" t="str">
        <f t="shared" si="61"/>
        <v/>
      </c>
      <c r="M936" s="30" t="str">
        <f t="shared" si="62"/>
        <v/>
      </c>
      <c r="N936" s="68" t="str">
        <f t="shared" si="63"/>
        <v/>
      </c>
      <c r="O936" s="68" t="str">
        <f t="shared" si="64"/>
        <v/>
      </c>
    </row>
    <row r="937" spans="2:15" ht="18" customHeight="1" x14ac:dyDescent="0.25">
      <c r="B937" s="21">
        <v>932</v>
      </c>
      <c r="C937" s="39"/>
      <c r="D937" s="39"/>
      <c r="E937" s="30"/>
      <c r="F937" s="30"/>
      <c r="G937" s="30"/>
      <c r="H937" s="30"/>
      <c r="I937" s="73"/>
      <c r="J937" s="68"/>
      <c r="K937" s="30"/>
      <c r="L937" s="68" t="str">
        <f t="shared" si="61"/>
        <v/>
      </c>
      <c r="M937" s="30" t="str">
        <f t="shared" si="62"/>
        <v/>
      </c>
      <c r="N937" s="68" t="str">
        <f t="shared" si="63"/>
        <v/>
      </c>
      <c r="O937" s="68" t="str">
        <f t="shared" si="64"/>
        <v/>
      </c>
    </row>
    <row r="938" spans="2:15" ht="18" customHeight="1" x14ac:dyDescent="0.25">
      <c r="B938" s="21">
        <v>933</v>
      </c>
      <c r="C938" s="39"/>
      <c r="D938" s="39"/>
      <c r="E938" s="30"/>
      <c r="F938" s="30"/>
      <c r="G938" s="30"/>
      <c r="H938" s="30"/>
      <c r="I938" s="73"/>
      <c r="J938" s="68"/>
      <c r="K938" s="30"/>
      <c r="L938" s="68" t="str">
        <f t="shared" si="61"/>
        <v/>
      </c>
      <c r="M938" s="30" t="str">
        <f t="shared" si="62"/>
        <v/>
      </c>
      <c r="N938" s="68" t="str">
        <f t="shared" si="63"/>
        <v/>
      </c>
      <c r="O938" s="68" t="str">
        <f t="shared" si="64"/>
        <v/>
      </c>
    </row>
    <row r="939" spans="2:15" ht="18" customHeight="1" x14ac:dyDescent="0.25">
      <c r="B939" s="21">
        <v>934</v>
      </c>
      <c r="C939" s="39"/>
      <c r="D939" s="39"/>
      <c r="E939" s="30"/>
      <c r="F939" s="30"/>
      <c r="G939" s="30"/>
      <c r="H939" s="30"/>
      <c r="I939" s="73"/>
      <c r="J939" s="68"/>
      <c r="K939" s="30"/>
      <c r="L939" s="68" t="str">
        <f t="shared" si="61"/>
        <v/>
      </c>
      <c r="M939" s="30" t="str">
        <f t="shared" si="62"/>
        <v/>
      </c>
      <c r="N939" s="68" t="str">
        <f t="shared" si="63"/>
        <v/>
      </c>
      <c r="O939" s="68" t="str">
        <f t="shared" si="64"/>
        <v/>
      </c>
    </row>
    <row r="940" spans="2:15" ht="18" customHeight="1" x14ac:dyDescent="0.25">
      <c r="B940" s="21">
        <v>935</v>
      </c>
      <c r="C940" s="39"/>
      <c r="D940" s="39"/>
      <c r="E940" s="30"/>
      <c r="F940" s="30"/>
      <c r="G940" s="30"/>
      <c r="H940" s="30"/>
      <c r="I940" s="73"/>
      <c r="J940" s="68"/>
      <c r="K940" s="30"/>
      <c r="L940" s="68" t="str">
        <f t="shared" si="61"/>
        <v/>
      </c>
      <c r="M940" s="30" t="str">
        <f t="shared" si="62"/>
        <v/>
      </c>
      <c r="N940" s="68" t="str">
        <f t="shared" si="63"/>
        <v/>
      </c>
      <c r="O940" s="68" t="str">
        <f t="shared" si="64"/>
        <v/>
      </c>
    </row>
    <row r="941" spans="2:15" ht="18" customHeight="1" x14ac:dyDescent="0.25">
      <c r="B941" s="21">
        <v>936</v>
      </c>
      <c r="C941" s="39"/>
      <c r="D941" s="39"/>
      <c r="E941" s="30"/>
      <c r="F941" s="30"/>
      <c r="G941" s="30"/>
      <c r="H941" s="30"/>
      <c r="I941" s="73"/>
      <c r="J941" s="68"/>
      <c r="K941" s="30"/>
      <c r="L941" s="68" t="str">
        <f t="shared" si="61"/>
        <v/>
      </c>
      <c r="M941" s="30" t="str">
        <f t="shared" si="62"/>
        <v/>
      </c>
      <c r="N941" s="68" t="str">
        <f t="shared" si="63"/>
        <v/>
      </c>
      <c r="O941" s="68" t="str">
        <f t="shared" si="64"/>
        <v/>
      </c>
    </row>
    <row r="942" spans="2:15" ht="18" customHeight="1" x14ac:dyDescent="0.25">
      <c r="B942" s="21">
        <v>937</v>
      </c>
      <c r="C942" s="39"/>
      <c r="D942" s="39"/>
      <c r="E942" s="30"/>
      <c r="F942" s="30"/>
      <c r="G942" s="30"/>
      <c r="H942" s="30"/>
      <c r="I942" s="73"/>
      <c r="J942" s="68"/>
      <c r="K942" s="30"/>
      <c r="L942" s="68" t="str">
        <f t="shared" si="61"/>
        <v/>
      </c>
      <c r="M942" s="30" t="str">
        <f t="shared" si="62"/>
        <v/>
      </c>
      <c r="N942" s="68" t="str">
        <f t="shared" si="63"/>
        <v/>
      </c>
      <c r="O942" s="68" t="str">
        <f t="shared" si="64"/>
        <v/>
      </c>
    </row>
    <row r="943" spans="2:15" ht="18" customHeight="1" x14ac:dyDescent="0.25">
      <c r="B943" s="21">
        <v>938</v>
      </c>
      <c r="C943" s="39"/>
      <c r="D943" s="39"/>
      <c r="E943" s="30"/>
      <c r="F943" s="30"/>
      <c r="G943" s="30"/>
      <c r="H943" s="30"/>
      <c r="I943" s="73"/>
      <c r="J943" s="68"/>
      <c r="K943" s="30"/>
      <c r="L943" s="68" t="str">
        <f t="shared" si="61"/>
        <v/>
      </c>
      <c r="M943" s="30" t="str">
        <f t="shared" si="62"/>
        <v/>
      </c>
      <c r="N943" s="68" t="str">
        <f t="shared" si="63"/>
        <v/>
      </c>
      <c r="O943" s="68" t="str">
        <f t="shared" si="64"/>
        <v/>
      </c>
    </row>
    <row r="944" spans="2:15" ht="18" customHeight="1" x14ac:dyDescent="0.25">
      <c r="B944" s="21">
        <v>939</v>
      </c>
      <c r="C944" s="39"/>
      <c r="D944" s="39"/>
      <c r="E944" s="30"/>
      <c r="F944" s="30"/>
      <c r="G944" s="30"/>
      <c r="H944" s="30"/>
      <c r="I944" s="73"/>
      <c r="J944" s="68"/>
      <c r="K944" s="30"/>
      <c r="L944" s="68" t="str">
        <f t="shared" si="61"/>
        <v/>
      </c>
      <c r="M944" s="30" t="str">
        <f t="shared" si="62"/>
        <v/>
      </c>
      <c r="N944" s="68" t="str">
        <f t="shared" si="63"/>
        <v/>
      </c>
      <c r="O944" s="68" t="str">
        <f t="shared" si="64"/>
        <v/>
      </c>
    </row>
    <row r="945" spans="2:15" ht="18" customHeight="1" x14ac:dyDescent="0.25">
      <c r="B945" s="21">
        <v>940</v>
      </c>
      <c r="C945" s="39"/>
      <c r="D945" s="39"/>
      <c r="E945" s="30"/>
      <c r="F945" s="30"/>
      <c r="G945" s="30"/>
      <c r="H945" s="30"/>
      <c r="I945" s="73"/>
      <c r="J945" s="68"/>
      <c r="K945" s="30"/>
      <c r="L945" s="68" t="str">
        <f t="shared" si="61"/>
        <v/>
      </c>
      <c r="M945" s="30" t="str">
        <f t="shared" si="62"/>
        <v/>
      </c>
      <c r="N945" s="68" t="str">
        <f t="shared" si="63"/>
        <v/>
      </c>
      <c r="O945" s="68" t="str">
        <f t="shared" si="64"/>
        <v/>
      </c>
    </row>
    <row r="946" spans="2:15" ht="18" customHeight="1" x14ac:dyDescent="0.25">
      <c r="B946" s="21">
        <v>941</v>
      </c>
      <c r="C946" s="39"/>
      <c r="D946" s="39"/>
      <c r="E946" s="30"/>
      <c r="F946" s="30"/>
      <c r="G946" s="30"/>
      <c r="H946" s="30"/>
      <c r="I946" s="73"/>
      <c r="J946" s="68"/>
      <c r="K946" s="30"/>
      <c r="L946" s="68" t="str">
        <f t="shared" si="61"/>
        <v/>
      </c>
      <c r="M946" s="30" t="str">
        <f t="shared" si="62"/>
        <v/>
      </c>
      <c r="N946" s="68" t="str">
        <f t="shared" si="63"/>
        <v/>
      </c>
      <c r="O946" s="68" t="str">
        <f t="shared" si="64"/>
        <v/>
      </c>
    </row>
    <row r="947" spans="2:15" ht="18" customHeight="1" x14ac:dyDescent="0.25">
      <c r="B947" s="21">
        <v>942</v>
      </c>
      <c r="C947" s="39"/>
      <c r="D947" s="39"/>
      <c r="E947" s="30"/>
      <c r="F947" s="30"/>
      <c r="G947" s="30"/>
      <c r="H947" s="30"/>
      <c r="I947" s="73"/>
      <c r="J947" s="68"/>
      <c r="K947" s="30"/>
      <c r="L947" s="68" t="str">
        <f t="shared" si="61"/>
        <v/>
      </c>
      <c r="M947" s="30" t="str">
        <f t="shared" si="62"/>
        <v/>
      </c>
      <c r="N947" s="68" t="str">
        <f t="shared" si="63"/>
        <v/>
      </c>
      <c r="O947" s="68" t="str">
        <f t="shared" si="64"/>
        <v/>
      </c>
    </row>
    <row r="948" spans="2:15" ht="18" customHeight="1" x14ac:dyDescent="0.25">
      <c r="B948" s="21">
        <v>943</v>
      </c>
      <c r="C948" s="39"/>
      <c r="D948" s="39"/>
      <c r="E948" s="30"/>
      <c r="F948" s="30"/>
      <c r="G948" s="30"/>
      <c r="H948" s="30"/>
      <c r="I948" s="73"/>
      <c r="J948" s="68"/>
      <c r="K948" s="30"/>
      <c r="L948" s="68" t="str">
        <f t="shared" si="61"/>
        <v/>
      </c>
      <c r="M948" s="30" t="str">
        <f t="shared" si="62"/>
        <v/>
      </c>
      <c r="N948" s="68" t="str">
        <f t="shared" si="63"/>
        <v/>
      </c>
      <c r="O948" s="68" t="str">
        <f t="shared" si="64"/>
        <v/>
      </c>
    </row>
    <row r="949" spans="2:15" ht="18" customHeight="1" x14ac:dyDescent="0.25">
      <c r="B949" s="21">
        <v>944</v>
      </c>
      <c r="C949" s="39"/>
      <c r="D949" s="39"/>
      <c r="E949" s="30"/>
      <c r="F949" s="30"/>
      <c r="G949" s="30"/>
      <c r="H949" s="30"/>
      <c r="I949" s="73"/>
      <c r="J949" s="68"/>
      <c r="K949" s="30"/>
      <c r="L949" s="68" t="str">
        <f t="shared" si="61"/>
        <v/>
      </c>
      <c r="M949" s="30" t="str">
        <f t="shared" si="62"/>
        <v/>
      </c>
      <c r="N949" s="68" t="str">
        <f t="shared" si="63"/>
        <v/>
      </c>
      <c r="O949" s="68" t="str">
        <f t="shared" si="64"/>
        <v/>
      </c>
    </row>
    <row r="950" spans="2:15" ht="18" customHeight="1" x14ac:dyDescent="0.25">
      <c r="B950" s="21">
        <v>945</v>
      </c>
      <c r="C950" s="39"/>
      <c r="D950" s="39"/>
      <c r="E950" s="30"/>
      <c r="F950" s="30"/>
      <c r="G950" s="30"/>
      <c r="H950" s="30"/>
      <c r="I950" s="73"/>
      <c r="J950" s="68"/>
      <c r="K950" s="30"/>
      <c r="L950" s="68" t="str">
        <f t="shared" si="61"/>
        <v/>
      </c>
      <c r="M950" s="30" t="str">
        <f t="shared" si="62"/>
        <v/>
      </c>
      <c r="N950" s="68" t="str">
        <f t="shared" si="63"/>
        <v/>
      </c>
      <c r="O950" s="68" t="str">
        <f t="shared" si="64"/>
        <v/>
      </c>
    </row>
    <row r="951" spans="2:15" ht="18" customHeight="1" x14ac:dyDescent="0.25">
      <c r="B951" s="21">
        <v>946</v>
      </c>
      <c r="C951" s="39"/>
      <c r="D951" s="39"/>
      <c r="E951" s="30"/>
      <c r="F951" s="30"/>
      <c r="G951" s="30"/>
      <c r="H951" s="30"/>
      <c r="I951" s="73"/>
      <c r="J951" s="68"/>
      <c r="K951" s="30"/>
      <c r="L951" s="68" t="str">
        <f t="shared" si="61"/>
        <v/>
      </c>
      <c r="M951" s="30" t="str">
        <f t="shared" si="62"/>
        <v/>
      </c>
      <c r="N951" s="68" t="str">
        <f t="shared" si="63"/>
        <v/>
      </c>
      <c r="O951" s="68" t="str">
        <f t="shared" si="64"/>
        <v/>
      </c>
    </row>
    <row r="952" spans="2:15" ht="18" customHeight="1" x14ac:dyDescent="0.25">
      <c r="B952" s="21">
        <v>947</v>
      </c>
      <c r="C952" s="39"/>
      <c r="D952" s="39"/>
      <c r="E952" s="30"/>
      <c r="F952" s="30"/>
      <c r="G952" s="30"/>
      <c r="H952" s="30"/>
      <c r="I952" s="73"/>
      <c r="J952" s="68"/>
      <c r="K952" s="30"/>
      <c r="L952" s="68" t="str">
        <f t="shared" si="61"/>
        <v/>
      </c>
      <c r="M952" s="30" t="str">
        <f t="shared" si="62"/>
        <v/>
      </c>
      <c r="N952" s="68" t="str">
        <f t="shared" si="63"/>
        <v/>
      </c>
      <c r="O952" s="68" t="str">
        <f t="shared" si="64"/>
        <v/>
      </c>
    </row>
    <row r="953" spans="2:15" ht="18" customHeight="1" x14ac:dyDescent="0.25">
      <c r="B953" s="21">
        <v>948</v>
      </c>
      <c r="C953" s="39"/>
      <c r="D953" s="39"/>
      <c r="E953" s="30"/>
      <c r="F953" s="30"/>
      <c r="G953" s="30"/>
      <c r="H953" s="30"/>
      <c r="I953" s="73"/>
      <c r="J953" s="68"/>
      <c r="K953" s="30"/>
      <c r="L953" s="68" t="str">
        <f t="shared" si="61"/>
        <v/>
      </c>
      <c r="M953" s="30" t="str">
        <f t="shared" si="62"/>
        <v/>
      </c>
      <c r="N953" s="68" t="str">
        <f t="shared" si="63"/>
        <v/>
      </c>
      <c r="O953" s="68" t="str">
        <f t="shared" si="64"/>
        <v/>
      </c>
    </row>
    <row r="954" spans="2:15" ht="18" customHeight="1" x14ac:dyDescent="0.25">
      <c r="B954" s="21">
        <v>949</v>
      </c>
      <c r="C954" s="39"/>
      <c r="D954" s="39"/>
      <c r="E954" s="30"/>
      <c r="F954" s="30"/>
      <c r="G954" s="30"/>
      <c r="H954" s="30"/>
      <c r="I954" s="73"/>
      <c r="J954" s="68"/>
      <c r="K954" s="30"/>
      <c r="L954" s="68" t="str">
        <f t="shared" si="61"/>
        <v/>
      </c>
      <c r="M954" s="30" t="str">
        <f t="shared" si="62"/>
        <v/>
      </c>
      <c r="N954" s="68" t="str">
        <f t="shared" si="63"/>
        <v/>
      </c>
      <c r="O954" s="68" t="str">
        <f t="shared" si="64"/>
        <v/>
      </c>
    </row>
    <row r="955" spans="2:15" ht="18" customHeight="1" x14ac:dyDescent="0.25">
      <c r="B955" s="21">
        <v>950</v>
      </c>
      <c r="C955" s="39"/>
      <c r="D955" s="39"/>
      <c r="E955" s="30"/>
      <c r="F955" s="30"/>
      <c r="G955" s="30"/>
      <c r="H955" s="30"/>
      <c r="I955" s="73"/>
      <c r="J955" s="68"/>
      <c r="K955" s="30"/>
      <c r="L955" s="68" t="str">
        <f t="shared" si="61"/>
        <v/>
      </c>
      <c r="M955" s="30" t="str">
        <f t="shared" si="62"/>
        <v/>
      </c>
      <c r="N955" s="68" t="str">
        <f t="shared" si="63"/>
        <v/>
      </c>
      <c r="O955" s="68" t="str">
        <f t="shared" si="64"/>
        <v/>
      </c>
    </row>
    <row r="956" spans="2:15" ht="18" customHeight="1" x14ac:dyDescent="0.25">
      <c r="B956" s="21">
        <v>951</v>
      </c>
      <c r="C956" s="39"/>
      <c r="D956" s="39"/>
      <c r="E956" s="30"/>
      <c r="F956" s="30"/>
      <c r="G956" s="30"/>
      <c r="H956" s="30"/>
      <c r="I956" s="73"/>
      <c r="J956" s="68"/>
      <c r="K956" s="30"/>
      <c r="L956" s="68" t="str">
        <f t="shared" si="61"/>
        <v/>
      </c>
      <c r="M956" s="30" t="str">
        <f t="shared" si="62"/>
        <v/>
      </c>
      <c r="N956" s="68" t="str">
        <f t="shared" si="63"/>
        <v/>
      </c>
      <c r="O956" s="68" t="str">
        <f t="shared" si="64"/>
        <v/>
      </c>
    </row>
    <row r="957" spans="2:15" ht="18" customHeight="1" x14ac:dyDescent="0.25">
      <c r="B957" s="21">
        <v>952</v>
      </c>
      <c r="C957" s="39"/>
      <c r="D957" s="39"/>
      <c r="E957" s="30"/>
      <c r="F957" s="30"/>
      <c r="G957" s="30"/>
      <c r="H957" s="30"/>
      <c r="I957" s="73"/>
      <c r="J957" s="68"/>
      <c r="K957" s="30"/>
      <c r="L957" s="68" t="str">
        <f t="shared" si="61"/>
        <v/>
      </c>
      <c r="M957" s="30" t="str">
        <f t="shared" si="62"/>
        <v/>
      </c>
      <c r="N957" s="68" t="str">
        <f t="shared" si="63"/>
        <v/>
      </c>
      <c r="O957" s="68" t="str">
        <f t="shared" si="64"/>
        <v/>
      </c>
    </row>
    <row r="958" spans="2:15" ht="18" customHeight="1" x14ac:dyDescent="0.25">
      <c r="B958" s="21">
        <v>953</v>
      </c>
      <c r="C958" s="39"/>
      <c r="D958" s="39"/>
      <c r="E958" s="30"/>
      <c r="F958" s="30"/>
      <c r="G958" s="30"/>
      <c r="H958" s="30"/>
      <c r="I958" s="73"/>
      <c r="J958" s="68"/>
      <c r="K958" s="30"/>
      <c r="L958" s="68" t="str">
        <f t="shared" si="61"/>
        <v/>
      </c>
      <c r="M958" s="30" t="str">
        <f t="shared" si="62"/>
        <v/>
      </c>
      <c r="N958" s="68" t="str">
        <f t="shared" si="63"/>
        <v/>
      </c>
      <c r="O958" s="68" t="str">
        <f t="shared" si="64"/>
        <v/>
      </c>
    </row>
    <row r="959" spans="2:15" ht="18" customHeight="1" x14ac:dyDescent="0.25">
      <c r="B959" s="21">
        <v>954</v>
      </c>
      <c r="C959" s="39"/>
      <c r="D959" s="39"/>
      <c r="E959" s="30"/>
      <c r="F959" s="30"/>
      <c r="G959" s="30"/>
      <c r="H959" s="30"/>
      <c r="I959" s="73"/>
      <c r="J959" s="68"/>
      <c r="K959" s="30"/>
      <c r="L959" s="68" t="str">
        <f t="shared" si="61"/>
        <v/>
      </c>
      <c r="M959" s="30" t="str">
        <f t="shared" si="62"/>
        <v/>
      </c>
      <c r="N959" s="68" t="str">
        <f t="shared" si="63"/>
        <v/>
      </c>
      <c r="O959" s="68" t="str">
        <f t="shared" si="64"/>
        <v/>
      </c>
    </row>
    <row r="960" spans="2:15" ht="18" customHeight="1" x14ac:dyDescent="0.25">
      <c r="B960" s="21">
        <v>955</v>
      </c>
      <c r="C960" s="39"/>
      <c r="D960" s="39"/>
      <c r="E960" s="30"/>
      <c r="F960" s="30"/>
      <c r="G960" s="30"/>
      <c r="H960" s="30"/>
      <c r="I960" s="73"/>
      <c r="J960" s="68"/>
      <c r="K960" s="30"/>
      <c r="L960" s="68" t="str">
        <f t="shared" si="61"/>
        <v/>
      </c>
      <c r="M960" s="30" t="str">
        <f t="shared" si="62"/>
        <v/>
      </c>
      <c r="N960" s="68" t="str">
        <f t="shared" si="63"/>
        <v/>
      </c>
      <c r="O960" s="68" t="str">
        <f t="shared" si="64"/>
        <v/>
      </c>
    </row>
    <row r="961" spans="2:15" ht="18" customHeight="1" x14ac:dyDescent="0.25">
      <c r="B961" s="21">
        <v>956</v>
      </c>
      <c r="C961" s="39"/>
      <c r="D961" s="39"/>
      <c r="E961" s="30"/>
      <c r="F961" s="30"/>
      <c r="G961" s="30"/>
      <c r="H961" s="30"/>
      <c r="I961" s="73"/>
      <c r="J961" s="68"/>
      <c r="K961" s="30"/>
      <c r="L961" s="68" t="str">
        <f t="shared" si="61"/>
        <v/>
      </c>
      <c r="M961" s="30" t="str">
        <f t="shared" si="62"/>
        <v/>
      </c>
      <c r="N961" s="68" t="str">
        <f t="shared" si="63"/>
        <v/>
      </c>
      <c r="O961" s="68" t="str">
        <f t="shared" si="64"/>
        <v/>
      </c>
    </row>
    <row r="962" spans="2:15" ht="18" customHeight="1" x14ac:dyDescent="0.25">
      <c r="B962" s="21">
        <v>957</v>
      </c>
      <c r="C962" s="39"/>
      <c r="D962" s="39"/>
      <c r="E962" s="30"/>
      <c r="F962" s="30"/>
      <c r="G962" s="30"/>
      <c r="H962" s="30"/>
      <c r="I962" s="73"/>
      <c r="J962" s="68"/>
      <c r="K962" s="30"/>
      <c r="L962" s="68" t="str">
        <f t="shared" si="61"/>
        <v/>
      </c>
      <c r="M962" s="30" t="str">
        <f t="shared" si="62"/>
        <v/>
      </c>
      <c r="N962" s="68" t="str">
        <f t="shared" si="63"/>
        <v/>
      </c>
      <c r="O962" s="68" t="str">
        <f t="shared" si="64"/>
        <v/>
      </c>
    </row>
    <row r="963" spans="2:15" ht="18" customHeight="1" x14ac:dyDescent="0.25">
      <c r="B963" s="21">
        <v>958</v>
      </c>
      <c r="C963" s="39"/>
      <c r="D963" s="39"/>
      <c r="E963" s="30"/>
      <c r="F963" s="30"/>
      <c r="G963" s="30"/>
      <c r="H963" s="30"/>
      <c r="I963" s="73"/>
      <c r="J963" s="68"/>
      <c r="K963" s="30"/>
      <c r="L963" s="68" t="str">
        <f t="shared" si="61"/>
        <v/>
      </c>
      <c r="M963" s="30" t="str">
        <f t="shared" si="62"/>
        <v/>
      </c>
      <c r="N963" s="68" t="str">
        <f t="shared" si="63"/>
        <v/>
      </c>
      <c r="O963" s="68" t="str">
        <f t="shared" si="64"/>
        <v/>
      </c>
    </row>
    <row r="964" spans="2:15" ht="18" customHeight="1" x14ac:dyDescent="0.25">
      <c r="B964" s="21">
        <v>959</v>
      </c>
      <c r="C964" s="39"/>
      <c r="D964" s="39"/>
      <c r="E964" s="30"/>
      <c r="F964" s="30"/>
      <c r="G964" s="30"/>
      <c r="H964" s="30"/>
      <c r="I964" s="73"/>
      <c r="J964" s="68"/>
      <c r="K964" s="30"/>
      <c r="L964" s="68" t="str">
        <f t="shared" si="61"/>
        <v/>
      </c>
      <c r="M964" s="30" t="str">
        <f t="shared" si="62"/>
        <v/>
      </c>
      <c r="N964" s="68" t="str">
        <f t="shared" si="63"/>
        <v/>
      </c>
      <c r="O964" s="68" t="str">
        <f t="shared" si="64"/>
        <v/>
      </c>
    </row>
    <row r="965" spans="2:15" ht="18" customHeight="1" x14ac:dyDescent="0.25">
      <c r="B965" s="21">
        <v>960</v>
      </c>
      <c r="C965" s="39"/>
      <c r="D965" s="39"/>
      <c r="E965" s="30"/>
      <c r="F965" s="30"/>
      <c r="G965" s="30"/>
      <c r="H965" s="30"/>
      <c r="I965" s="73"/>
      <c r="J965" s="68"/>
      <c r="K965" s="30"/>
      <c r="L965" s="68" t="str">
        <f t="shared" si="61"/>
        <v/>
      </c>
      <c r="M965" s="30" t="str">
        <f t="shared" si="62"/>
        <v/>
      </c>
      <c r="N965" s="68" t="str">
        <f t="shared" si="63"/>
        <v/>
      </c>
      <c r="O965" s="68" t="str">
        <f t="shared" si="64"/>
        <v/>
      </c>
    </row>
    <row r="966" spans="2:15" ht="18" customHeight="1" x14ac:dyDescent="0.25">
      <c r="B966" s="21">
        <v>961</v>
      </c>
      <c r="C966" s="39"/>
      <c r="D966" s="39"/>
      <c r="E966" s="30"/>
      <c r="F966" s="30"/>
      <c r="G966" s="30"/>
      <c r="H966" s="30"/>
      <c r="I966" s="73"/>
      <c r="J966" s="68"/>
      <c r="K966" s="30"/>
      <c r="L966" s="68" t="str">
        <f t="shared" si="61"/>
        <v/>
      </c>
      <c r="M966" s="30" t="str">
        <f t="shared" si="62"/>
        <v/>
      </c>
      <c r="N966" s="68" t="str">
        <f t="shared" si="63"/>
        <v/>
      </c>
      <c r="O966" s="68" t="str">
        <f t="shared" si="64"/>
        <v/>
      </c>
    </row>
    <row r="967" spans="2:15" ht="18" customHeight="1" x14ac:dyDescent="0.25">
      <c r="B967" s="21">
        <v>962</v>
      </c>
      <c r="C967" s="39"/>
      <c r="D967" s="39"/>
      <c r="E967" s="30"/>
      <c r="F967" s="30"/>
      <c r="G967" s="30"/>
      <c r="H967" s="30"/>
      <c r="I967" s="73"/>
      <c r="J967" s="68"/>
      <c r="K967" s="30"/>
      <c r="L967" s="68" t="str">
        <f t="shared" si="61"/>
        <v/>
      </c>
      <c r="M967" s="30" t="str">
        <f t="shared" si="62"/>
        <v/>
      </c>
      <c r="N967" s="68" t="str">
        <f t="shared" si="63"/>
        <v/>
      </c>
      <c r="O967" s="68" t="str">
        <f t="shared" si="64"/>
        <v/>
      </c>
    </row>
    <row r="968" spans="2:15" ht="18" customHeight="1" x14ac:dyDescent="0.25">
      <c r="B968" s="21">
        <v>963</v>
      </c>
      <c r="C968" s="39"/>
      <c r="D968" s="39"/>
      <c r="E968" s="30"/>
      <c r="F968" s="30"/>
      <c r="G968" s="30"/>
      <c r="H968" s="30"/>
      <c r="I968" s="73"/>
      <c r="J968" s="68"/>
      <c r="K968" s="30"/>
      <c r="L968" s="68" t="str">
        <f t="shared" si="61"/>
        <v/>
      </c>
      <c r="M968" s="30" t="str">
        <f t="shared" si="62"/>
        <v/>
      </c>
      <c r="N968" s="68" t="str">
        <f t="shared" si="63"/>
        <v/>
      </c>
      <c r="O968" s="68" t="str">
        <f t="shared" si="64"/>
        <v/>
      </c>
    </row>
    <row r="969" spans="2:15" ht="18" customHeight="1" x14ac:dyDescent="0.25">
      <c r="B969" s="21">
        <v>964</v>
      </c>
      <c r="C969" s="39"/>
      <c r="D969" s="39"/>
      <c r="E969" s="30"/>
      <c r="F969" s="30"/>
      <c r="G969" s="30"/>
      <c r="H969" s="30"/>
      <c r="I969" s="73"/>
      <c r="J969" s="68"/>
      <c r="K969" s="30"/>
      <c r="L969" s="68" t="str">
        <f t="shared" si="61"/>
        <v/>
      </c>
      <c r="M969" s="30" t="str">
        <f t="shared" si="62"/>
        <v/>
      </c>
      <c r="N969" s="68" t="str">
        <f t="shared" si="63"/>
        <v/>
      </c>
      <c r="O969" s="68" t="str">
        <f t="shared" si="64"/>
        <v/>
      </c>
    </row>
    <row r="970" spans="2:15" ht="18" customHeight="1" x14ac:dyDescent="0.25">
      <c r="B970" s="21">
        <v>965</v>
      </c>
      <c r="C970" s="39"/>
      <c r="D970" s="39"/>
      <c r="E970" s="30"/>
      <c r="F970" s="30"/>
      <c r="G970" s="30"/>
      <c r="H970" s="30"/>
      <c r="I970" s="73"/>
      <c r="J970" s="68"/>
      <c r="K970" s="30"/>
      <c r="L970" s="68" t="str">
        <f t="shared" si="61"/>
        <v/>
      </c>
      <c r="M970" s="30" t="str">
        <f t="shared" si="62"/>
        <v/>
      </c>
      <c r="N970" s="68" t="str">
        <f t="shared" si="63"/>
        <v/>
      </c>
      <c r="O970" s="68" t="str">
        <f t="shared" si="64"/>
        <v/>
      </c>
    </row>
    <row r="971" spans="2:15" ht="18" customHeight="1" x14ac:dyDescent="0.25">
      <c r="B971" s="21">
        <v>966</v>
      </c>
      <c r="C971" s="39"/>
      <c r="D971" s="39"/>
      <c r="E971" s="30"/>
      <c r="F971" s="30"/>
      <c r="G971" s="30"/>
      <c r="H971" s="30"/>
      <c r="I971" s="73"/>
      <c r="J971" s="68"/>
      <c r="K971" s="30"/>
      <c r="L971" s="68" t="str">
        <f t="shared" si="61"/>
        <v/>
      </c>
      <c r="M971" s="30" t="str">
        <f t="shared" si="62"/>
        <v/>
      </c>
      <c r="N971" s="68" t="str">
        <f t="shared" si="63"/>
        <v/>
      </c>
      <c r="O971" s="68" t="str">
        <f t="shared" si="64"/>
        <v/>
      </c>
    </row>
    <row r="972" spans="2:15" ht="18" customHeight="1" x14ac:dyDescent="0.25">
      <c r="B972" s="21">
        <v>967</v>
      </c>
      <c r="C972" s="39"/>
      <c r="D972" s="39"/>
      <c r="E972" s="30"/>
      <c r="F972" s="30"/>
      <c r="G972" s="30"/>
      <c r="H972" s="30"/>
      <c r="I972" s="73"/>
      <c r="J972" s="68"/>
      <c r="K972" s="30"/>
      <c r="L972" s="68" t="str">
        <f t="shared" si="61"/>
        <v/>
      </c>
      <c r="M972" s="30" t="str">
        <f t="shared" si="62"/>
        <v/>
      </c>
      <c r="N972" s="68" t="str">
        <f t="shared" si="63"/>
        <v/>
      </c>
      <c r="O972" s="68" t="str">
        <f t="shared" si="64"/>
        <v/>
      </c>
    </row>
    <row r="973" spans="2:15" ht="18" customHeight="1" x14ac:dyDescent="0.25">
      <c r="B973" s="21">
        <v>968</v>
      </c>
      <c r="C973" s="39"/>
      <c r="D973" s="39"/>
      <c r="E973" s="30"/>
      <c r="F973" s="30"/>
      <c r="G973" s="30"/>
      <c r="H973" s="30"/>
      <c r="I973" s="73"/>
      <c r="J973" s="68"/>
      <c r="K973" s="30"/>
      <c r="L973" s="68" t="str">
        <f t="shared" ref="L973:L1036" si="65">IF(C973="","",IF(D973="","Não Finalizada","Finalizada"))</f>
        <v/>
      </c>
      <c r="M973" s="30" t="str">
        <f t="shared" ref="M973:M1036" si="66">IF(E973="","","#"&amp;B973&amp;" ("&amp;TEXT(C973,"dd/mmm")&amp;") - "&amp;E973&amp;"/"&amp;F973)</f>
        <v/>
      </c>
      <c r="N973" s="68" t="str">
        <f t="shared" ref="N973:N1036" si="67">IF(D973="","",D973-C973)</f>
        <v/>
      </c>
      <c r="O973" s="68" t="str">
        <f t="shared" ref="O973:O1036" si="68">IF(J973="","",J973-I973)</f>
        <v/>
      </c>
    </row>
    <row r="974" spans="2:15" ht="18" customHeight="1" x14ac:dyDescent="0.25">
      <c r="B974" s="21">
        <v>969</v>
      </c>
      <c r="C974" s="39"/>
      <c r="D974" s="39"/>
      <c r="E974" s="30"/>
      <c r="F974" s="30"/>
      <c r="G974" s="30"/>
      <c r="H974" s="30"/>
      <c r="I974" s="73"/>
      <c r="J974" s="68"/>
      <c r="K974" s="30"/>
      <c r="L974" s="68" t="str">
        <f t="shared" si="65"/>
        <v/>
      </c>
      <c r="M974" s="30" t="str">
        <f t="shared" si="66"/>
        <v/>
      </c>
      <c r="N974" s="68" t="str">
        <f t="shared" si="67"/>
        <v/>
      </c>
      <c r="O974" s="68" t="str">
        <f t="shared" si="68"/>
        <v/>
      </c>
    </row>
    <row r="975" spans="2:15" ht="18" customHeight="1" x14ac:dyDescent="0.25">
      <c r="B975" s="21">
        <v>970</v>
      </c>
      <c r="C975" s="39"/>
      <c r="D975" s="39"/>
      <c r="E975" s="30"/>
      <c r="F975" s="30"/>
      <c r="G975" s="30"/>
      <c r="H975" s="30"/>
      <c r="I975" s="73"/>
      <c r="J975" s="68"/>
      <c r="K975" s="30"/>
      <c r="L975" s="68" t="str">
        <f t="shared" si="65"/>
        <v/>
      </c>
      <c r="M975" s="30" t="str">
        <f t="shared" si="66"/>
        <v/>
      </c>
      <c r="N975" s="68" t="str">
        <f t="shared" si="67"/>
        <v/>
      </c>
      <c r="O975" s="68" t="str">
        <f t="shared" si="68"/>
        <v/>
      </c>
    </row>
    <row r="976" spans="2:15" ht="18" customHeight="1" x14ac:dyDescent="0.25">
      <c r="B976" s="21">
        <v>971</v>
      </c>
      <c r="C976" s="39"/>
      <c r="D976" s="39"/>
      <c r="E976" s="30"/>
      <c r="F976" s="30"/>
      <c r="G976" s="30"/>
      <c r="H976" s="30"/>
      <c r="I976" s="73"/>
      <c r="J976" s="68"/>
      <c r="K976" s="30"/>
      <c r="L976" s="68" t="str">
        <f t="shared" si="65"/>
        <v/>
      </c>
      <c r="M976" s="30" t="str">
        <f t="shared" si="66"/>
        <v/>
      </c>
      <c r="N976" s="68" t="str">
        <f t="shared" si="67"/>
        <v/>
      </c>
      <c r="O976" s="68" t="str">
        <f t="shared" si="68"/>
        <v/>
      </c>
    </row>
    <row r="977" spans="2:15" ht="18" customHeight="1" x14ac:dyDescent="0.25">
      <c r="B977" s="21">
        <v>972</v>
      </c>
      <c r="C977" s="39"/>
      <c r="D977" s="39"/>
      <c r="E977" s="30"/>
      <c r="F977" s="30"/>
      <c r="G977" s="30"/>
      <c r="H977" s="30"/>
      <c r="I977" s="73"/>
      <c r="J977" s="68"/>
      <c r="K977" s="30"/>
      <c r="L977" s="68" t="str">
        <f t="shared" si="65"/>
        <v/>
      </c>
      <c r="M977" s="30" t="str">
        <f t="shared" si="66"/>
        <v/>
      </c>
      <c r="N977" s="68" t="str">
        <f t="shared" si="67"/>
        <v/>
      </c>
      <c r="O977" s="68" t="str">
        <f t="shared" si="68"/>
        <v/>
      </c>
    </row>
    <row r="978" spans="2:15" ht="18" customHeight="1" x14ac:dyDescent="0.25">
      <c r="B978" s="21">
        <v>973</v>
      </c>
      <c r="C978" s="39"/>
      <c r="D978" s="39"/>
      <c r="E978" s="30"/>
      <c r="F978" s="30"/>
      <c r="G978" s="30"/>
      <c r="H978" s="30"/>
      <c r="I978" s="73"/>
      <c r="J978" s="68"/>
      <c r="K978" s="30"/>
      <c r="L978" s="68" t="str">
        <f t="shared" si="65"/>
        <v/>
      </c>
      <c r="M978" s="30" t="str">
        <f t="shared" si="66"/>
        <v/>
      </c>
      <c r="N978" s="68" t="str">
        <f t="shared" si="67"/>
        <v/>
      </c>
      <c r="O978" s="68" t="str">
        <f t="shared" si="68"/>
        <v/>
      </c>
    </row>
    <row r="979" spans="2:15" ht="18" customHeight="1" x14ac:dyDescent="0.25">
      <c r="B979" s="21">
        <v>974</v>
      </c>
      <c r="C979" s="39"/>
      <c r="D979" s="39"/>
      <c r="E979" s="30"/>
      <c r="F979" s="30"/>
      <c r="G979" s="30"/>
      <c r="H979" s="30"/>
      <c r="I979" s="73"/>
      <c r="J979" s="68"/>
      <c r="K979" s="30"/>
      <c r="L979" s="68" t="str">
        <f t="shared" si="65"/>
        <v/>
      </c>
      <c r="M979" s="30" t="str">
        <f t="shared" si="66"/>
        <v/>
      </c>
      <c r="N979" s="68" t="str">
        <f t="shared" si="67"/>
        <v/>
      </c>
      <c r="O979" s="68" t="str">
        <f t="shared" si="68"/>
        <v/>
      </c>
    </row>
    <row r="980" spans="2:15" ht="18" customHeight="1" x14ac:dyDescent="0.25">
      <c r="B980" s="21">
        <v>975</v>
      </c>
      <c r="C980" s="39"/>
      <c r="D980" s="39"/>
      <c r="E980" s="30"/>
      <c r="F980" s="30"/>
      <c r="G980" s="30"/>
      <c r="H980" s="30"/>
      <c r="I980" s="73"/>
      <c r="J980" s="68"/>
      <c r="K980" s="30"/>
      <c r="L980" s="68" t="str">
        <f t="shared" si="65"/>
        <v/>
      </c>
      <c r="M980" s="30" t="str">
        <f t="shared" si="66"/>
        <v/>
      </c>
      <c r="N980" s="68" t="str">
        <f t="shared" si="67"/>
        <v/>
      </c>
      <c r="O980" s="68" t="str">
        <f t="shared" si="68"/>
        <v/>
      </c>
    </row>
    <row r="981" spans="2:15" ht="18" customHeight="1" x14ac:dyDescent="0.25">
      <c r="B981" s="21">
        <v>976</v>
      </c>
      <c r="C981" s="39"/>
      <c r="D981" s="39"/>
      <c r="E981" s="30"/>
      <c r="F981" s="30"/>
      <c r="G981" s="30"/>
      <c r="H981" s="30"/>
      <c r="I981" s="73"/>
      <c r="J981" s="68"/>
      <c r="K981" s="30"/>
      <c r="L981" s="68" t="str">
        <f t="shared" si="65"/>
        <v/>
      </c>
      <c r="M981" s="30" t="str">
        <f t="shared" si="66"/>
        <v/>
      </c>
      <c r="N981" s="68" t="str">
        <f t="shared" si="67"/>
        <v/>
      </c>
      <c r="O981" s="68" t="str">
        <f t="shared" si="68"/>
        <v/>
      </c>
    </row>
    <row r="982" spans="2:15" ht="18" customHeight="1" x14ac:dyDescent="0.25">
      <c r="B982" s="21">
        <v>977</v>
      </c>
      <c r="C982" s="39"/>
      <c r="D982" s="39"/>
      <c r="E982" s="30"/>
      <c r="F982" s="30"/>
      <c r="G982" s="30"/>
      <c r="H982" s="30"/>
      <c r="I982" s="73"/>
      <c r="J982" s="68"/>
      <c r="K982" s="30"/>
      <c r="L982" s="68" t="str">
        <f t="shared" si="65"/>
        <v/>
      </c>
      <c r="M982" s="30" t="str">
        <f t="shared" si="66"/>
        <v/>
      </c>
      <c r="N982" s="68" t="str">
        <f t="shared" si="67"/>
        <v/>
      </c>
      <c r="O982" s="68" t="str">
        <f t="shared" si="68"/>
        <v/>
      </c>
    </row>
    <row r="983" spans="2:15" ht="18" customHeight="1" x14ac:dyDescent="0.25">
      <c r="B983" s="21">
        <v>978</v>
      </c>
      <c r="C983" s="39"/>
      <c r="D983" s="39"/>
      <c r="E983" s="30"/>
      <c r="F983" s="30"/>
      <c r="G983" s="30"/>
      <c r="H983" s="30"/>
      <c r="I983" s="73"/>
      <c r="J983" s="68"/>
      <c r="K983" s="30"/>
      <c r="L983" s="68" t="str">
        <f t="shared" si="65"/>
        <v/>
      </c>
      <c r="M983" s="30" t="str">
        <f t="shared" si="66"/>
        <v/>
      </c>
      <c r="N983" s="68" t="str">
        <f t="shared" si="67"/>
        <v/>
      </c>
      <c r="O983" s="68" t="str">
        <f t="shared" si="68"/>
        <v/>
      </c>
    </row>
    <row r="984" spans="2:15" ht="18" customHeight="1" x14ac:dyDescent="0.25">
      <c r="B984" s="21">
        <v>979</v>
      </c>
      <c r="C984" s="39"/>
      <c r="D984" s="39"/>
      <c r="E984" s="30"/>
      <c r="F984" s="30"/>
      <c r="G984" s="30"/>
      <c r="H984" s="30"/>
      <c r="I984" s="73"/>
      <c r="J984" s="68"/>
      <c r="K984" s="30"/>
      <c r="L984" s="68" t="str">
        <f t="shared" si="65"/>
        <v/>
      </c>
      <c r="M984" s="30" t="str">
        <f t="shared" si="66"/>
        <v/>
      </c>
      <c r="N984" s="68" t="str">
        <f t="shared" si="67"/>
        <v/>
      </c>
      <c r="O984" s="68" t="str">
        <f t="shared" si="68"/>
        <v/>
      </c>
    </row>
    <row r="985" spans="2:15" ht="18" customHeight="1" x14ac:dyDescent="0.25">
      <c r="B985" s="21">
        <v>980</v>
      </c>
      <c r="C985" s="39"/>
      <c r="D985" s="39"/>
      <c r="E985" s="30"/>
      <c r="F985" s="30"/>
      <c r="G985" s="30"/>
      <c r="H985" s="30"/>
      <c r="I985" s="73"/>
      <c r="J985" s="68"/>
      <c r="K985" s="30"/>
      <c r="L985" s="68" t="str">
        <f t="shared" si="65"/>
        <v/>
      </c>
      <c r="M985" s="30" t="str">
        <f t="shared" si="66"/>
        <v/>
      </c>
      <c r="N985" s="68" t="str">
        <f t="shared" si="67"/>
        <v/>
      </c>
      <c r="O985" s="68" t="str">
        <f t="shared" si="68"/>
        <v/>
      </c>
    </row>
    <row r="986" spans="2:15" ht="18" customHeight="1" x14ac:dyDescent="0.25">
      <c r="B986" s="21">
        <v>981</v>
      </c>
      <c r="C986" s="39"/>
      <c r="D986" s="39"/>
      <c r="E986" s="30"/>
      <c r="F986" s="30"/>
      <c r="G986" s="30"/>
      <c r="H986" s="30"/>
      <c r="I986" s="73"/>
      <c r="J986" s="68"/>
      <c r="K986" s="30"/>
      <c r="L986" s="68" t="str">
        <f t="shared" si="65"/>
        <v/>
      </c>
      <c r="M986" s="30" t="str">
        <f t="shared" si="66"/>
        <v/>
      </c>
      <c r="N986" s="68" t="str">
        <f t="shared" si="67"/>
        <v/>
      </c>
      <c r="O986" s="68" t="str">
        <f t="shared" si="68"/>
        <v/>
      </c>
    </row>
    <row r="987" spans="2:15" ht="18" customHeight="1" x14ac:dyDescent="0.25">
      <c r="B987" s="21">
        <v>982</v>
      </c>
      <c r="C987" s="39"/>
      <c r="D987" s="39"/>
      <c r="E987" s="30"/>
      <c r="F987" s="30"/>
      <c r="G987" s="30"/>
      <c r="H987" s="30"/>
      <c r="I987" s="73"/>
      <c r="J987" s="68"/>
      <c r="K987" s="30"/>
      <c r="L987" s="68" t="str">
        <f t="shared" si="65"/>
        <v/>
      </c>
      <c r="M987" s="30" t="str">
        <f t="shared" si="66"/>
        <v/>
      </c>
      <c r="N987" s="68" t="str">
        <f t="shared" si="67"/>
        <v/>
      </c>
      <c r="O987" s="68" t="str">
        <f t="shared" si="68"/>
        <v/>
      </c>
    </row>
    <row r="988" spans="2:15" ht="18" customHeight="1" x14ac:dyDescent="0.25">
      <c r="B988" s="21">
        <v>983</v>
      </c>
      <c r="C988" s="39"/>
      <c r="D988" s="39"/>
      <c r="E988" s="30"/>
      <c r="F988" s="30"/>
      <c r="G988" s="30"/>
      <c r="H988" s="30"/>
      <c r="I988" s="73"/>
      <c r="J988" s="68"/>
      <c r="K988" s="30"/>
      <c r="L988" s="68" t="str">
        <f t="shared" si="65"/>
        <v/>
      </c>
      <c r="M988" s="30" t="str">
        <f t="shared" si="66"/>
        <v/>
      </c>
      <c r="N988" s="68" t="str">
        <f t="shared" si="67"/>
        <v/>
      </c>
      <c r="O988" s="68" t="str">
        <f t="shared" si="68"/>
        <v/>
      </c>
    </row>
    <row r="989" spans="2:15" ht="18" customHeight="1" x14ac:dyDescent="0.25">
      <c r="B989" s="21">
        <v>984</v>
      </c>
      <c r="C989" s="39"/>
      <c r="D989" s="39"/>
      <c r="E989" s="30"/>
      <c r="F989" s="30"/>
      <c r="G989" s="30"/>
      <c r="H989" s="30"/>
      <c r="I989" s="73"/>
      <c r="J989" s="68"/>
      <c r="K989" s="30"/>
      <c r="L989" s="68" t="str">
        <f t="shared" si="65"/>
        <v/>
      </c>
      <c r="M989" s="30" t="str">
        <f t="shared" si="66"/>
        <v/>
      </c>
      <c r="N989" s="68" t="str">
        <f t="shared" si="67"/>
        <v/>
      </c>
      <c r="O989" s="68" t="str">
        <f t="shared" si="68"/>
        <v/>
      </c>
    </row>
    <row r="990" spans="2:15" ht="18" customHeight="1" x14ac:dyDescent="0.25">
      <c r="B990" s="21">
        <v>985</v>
      </c>
      <c r="C990" s="39"/>
      <c r="D990" s="39"/>
      <c r="E990" s="30"/>
      <c r="F990" s="30"/>
      <c r="G990" s="30"/>
      <c r="H990" s="30"/>
      <c r="I990" s="73"/>
      <c r="J990" s="68"/>
      <c r="K990" s="30"/>
      <c r="L990" s="68" t="str">
        <f t="shared" si="65"/>
        <v/>
      </c>
      <c r="M990" s="30" t="str">
        <f t="shared" si="66"/>
        <v/>
      </c>
      <c r="N990" s="68" t="str">
        <f t="shared" si="67"/>
        <v/>
      </c>
      <c r="O990" s="68" t="str">
        <f t="shared" si="68"/>
        <v/>
      </c>
    </row>
    <row r="991" spans="2:15" ht="18" customHeight="1" x14ac:dyDescent="0.25">
      <c r="B991" s="21">
        <v>986</v>
      </c>
      <c r="C991" s="39"/>
      <c r="D991" s="39"/>
      <c r="E991" s="30"/>
      <c r="F991" s="30"/>
      <c r="G991" s="30"/>
      <c r="H991" s="30"/>
      <c r="I991" s="73"/>
      <c r="J991" s="68"/>
      <c r="K991" s="30"/>
      <c r="L991" s="68" t="str">
        <f t="shared" si="65"/>
        <v/>
      </c>
      <c r="M991" s="30" t="str">
        <f t="shared" si="66"/>
        <v/>
      </c>
      <c r="N991" s="68" t="str">
        <f t="shared" si="67"/>
        <v/>
      </c>
      <c r="O991" s="68" t="str">
        <f t="shared" si="68"/>
        <v/>
      </c>
    </row>
    <row r="992" spans="2:15" ht="18" customHeight="1" x14ac:dyDescent="0.25">
      <c r="B992" s="21">
        <v>987</v>
      </c>
      <c r="C992" s="39"/>
      <c r="D992" s="39"/>
      <c r="E992" s="30"/>
      <c r="F992" s="30"/>
      <c r="G992" s="30"/>
      <c r="H992" s="30"/>
      <c r="I992" s="73"/>
      <c r="J992" s="68"/>
      <c r="K992" s="30"/>
      <c r="L992" s="68" t="str">
        <f t="shared" si="65"/>
        <v/>
      </c>
      <c r="M992" s="30" t="str">
        <f t="shared" si="66"/>
        <v/>
      </c>
      <c r="N992" s="68" t="str">
        <f t="shared" si="67"/>
        <v/>
      </c>
      <c r="O992" s="68" t="str">
        <f t="shared" si="68"/>
        <v/>
      </c>
    </row>
    <row r="993" spans="2:15" ht="18" customHeight="1" x14ac:dyDescent="0.25">
      <c r="B993" s="21">
        <v>988</v>
      </c>
      <c r="C993" s="39"/>
      <c r="D993" s="39"/>
      <c r="E993" s="30"/>
      <c r="F993" s="30"/>
      <c r="G993" s="30"/>
      <c r="H993" s="30"/>
      <c r="I993" s="73"/>
      <c r="J993" s="68"/>
      <c r="K993" s="30"/>
      <c r="L993" s="68" t="str">
        <f t="shared" si="65"/>
        <v/>
      </c>
      <c r="M993" s="30" t="str">
        <f t="shared" si="66"/>
        <v/>
      </c>
      <c r="N993" s="68" t="str">
        <f t="shared" si="67"/>
        <v/>
      </c>
      <c r="O993" s="68" t="str">
        <f t="shared" si="68"/>
        <v/>
      </c>
    </row>
    <row r="994" spans="2:15" ht="18" customHeight="1" x14ac:dyDescent="0.25">
      <c r="B994" s="21">
        <v>989</v>
      </c>
      <c r="C994" s="39"/>
      <c r="D994" s="39"/>
      <c r="E994" s="30"/>
      <c r="F994" s="30"/>
      <c r="G994" s="30"/>
      <c r="H994" s="30"/>
      <c r="I994" s="73"/>
      <c r="J994" s="68"/>
      <c r="K994" s="30"/>
      <c r="L994" s="68" t="str">
        <f t="shared" si="65"/>
        <v/>
      </c>
      <c r="M994" s="30" t="str">
        <f t="shared" si="66"/>
        <v/>
      </c>
      <c r="N994" s="68" t="str">
        <f t="shared" si="67"/>
        <v/>
      </c>
      <c r="O994" s="68" t="str">
        <f t="shared" si="68"/>
        <v/>
      </c>
    </row>
    <row r="995" spans="2:15" ht="18" customHeight="1" x14ac:dyDescent="0.25">
      <c r="B995" s="21">
        <v>990</v>
      </c>
      <c r="C995" s="39"/>
      <c r="D995" s="39"/>
      <c r="E995" s="30"/>
      <c r="F995" s="30"/>
      <c r="G995" s="30"/>
      <c r="H995" s="30"/>
      <c r="I995" s="73"/>
      <c r="J995" s="68"/>
      <c r="K995" s="30"/>
      <c r="L995" s="68" t="str">
        <f t="shared" si="65"/>
        <v/>
      </c>
      <c r="M995" s="30" t="str">
        <f t="shared" si="66"/>
        <v/>
      </c>
      <c r="N995" s="68" t="str">
        <f t="shared" si="67"/>
        <v/>
      </c>
      <c r="O995" s="68" t="str">
        <f t="shared" si="68"/>
        <v/>
      </c>
    </row>
    <row r="996" spans="2:15" ht="18" customHeight="1" x14ac:dyDescent="0.25">
      <c r="B996" s="21">
        <v>991</v>
      </c>
      <c r="C996" s="39"/>
      <c r="D996" s="39"/>
      <c r="E996" s="30"/>
      <c r="F996" s="30"/>
      <c r="G996" s="30"/>
      <c r="H996" s="30"/>
      <c r="I996" s="73"/>
      <c r="J996" s="68"/>
      <c r="K996" s="30"/>
      <c r="L996" s="68" t="str">
        <f t="shared" si="65"/>
        <v/>
      </c>
      <c r="M996" s="30" t="str">
        <f t="shared" si="66"/>
        <v/>
      </c>
      <c r="N996" s="68" t="str">
        <f t="shared" si="67"/>
        <v/>
      </c>
      <c r="O996" s="68" t="str">
        <f t="shared" si="68"/>
        <v/>
      </c>
    </row>
    <row r="997" spans="2:15" ht="18" customHeight="1" x14ac:dyDescent="0.25">
      <c r="B997" s="21">
        <v>992</v>
      </c>
      <c r="C997" s="39"/>
      <c r="D997" s="39"/>
      <c r="E997" s="30"/>
      <c r="F997" s="30"/>
      <c r="G997" s="30"/>
      <c r="H997" s="30"/>
      <c r="I997" s="73"/>
      <c r="J997" s="68"/>
      <c r="K997" s="30"/>
      <c r="L997" s="68" t="str">
        <f t="shared" si="65"/>
        <v/>
      </c>
      <c r="M997" s="30" t="str">
        <f t="shared" si="66"/>
        <v/>
      </c>
      <c r="N997" s="68" t="str">
        <f t="shared" si="67"/>
        <v/>
      </c>
      <c r="O997" s="68" t="str">
        <f t="shared" si="68"/>
        <v/>
      </c>
    </row>
    <row r="998" spans="2:15" ht="18" customHeight="1" x14ac:dyDescent="0.25">
      <c r="B998" s="21">
        <v>993</v>
      </c>
      <c r="C998" s="39"/>
      <c r="D998" s="39"/>
      <c r="E998" s="30"/>
      <c r="F998" s="30"/>
      <c r="G998" s="30"/>
      <c r="H998" s="30"/>
      <c r="I998" s="73"/>
      <c r="J998" s="68"/>
      <c r="K998" s="30"/>
      <c r="L998" s="68" t="str">
        <f t="shared" si="65"/>
        <v/>
      </c>
      <c r="M998" s="30" t="str">
        <f t="shared" si="66"/>
        <v/>
      </c>
      <c r="N998" s="68" t="str">
        <f t="shared" si="67"/>
        <v/>
      </c>
      <c r="O998" s="68" t="str">
        <f t="shared" si="68"/>
        <v/>
      </c>
    </row>
    <row r="999" spans="2:15" ht="18" customHeight="1" x14ac:dyDescent="0.25">
      <c r="B999" s="21">
        <v>994</v>
      </c>
      <c r="C999" s="39"/>
      <c r="D999" s="39"/>
      <c r="E999" s="30"/>
      <c r="F999" s="30"/>
      <c r="G999" s="30"/>
      <c r="H999" s="30"/>
      <c r="I999" s="73"/>
      <c r="J999" s="68"/>
      <c r="K999" s="30"/>
      <c r="L999" s="68" t="str">
        <f t="shared" si="65"/>
        <v/>
      </c>
      <c r="M999" s="30" t="str">
        <f t="shared" si="66"/>
        <v/>
      </c>
      <c r="N999" s="68" t="str">
        <f t="shared" si="67"/>
        <v/>
      </c>
      <c r="O999" s="68" t="str">
        <f t="shared" si="68"/>
        <v/>
      </c>
    </row>
    <row r="1000" spans="2:15" ht="18" customHeight="1" x14ac:dyDescent="0.25">
      <c r="B1000" s="21">
        <v>995</v>
      </c>
      <c r="C1000" s="39"/>
      <c r="D1000" s="39"/>
      <c r="E1000" s="30"/>
      <c r="F1000" s="30"/>
      <c r="G1000" s="30"/>
      <c r="H1000" s="30"/>
      <c r="I1000" s="73"/>
      <c r="J1000" s="68"/>
      <c r="K1000" s="30"/>
      <c r="L1000" s="68" t="str">
        <f t="shared" si="65"/>
        <v/>
      </c>
      <c r="M1000" s="30" t="str">
        <f t="shared" si="66"/>
        <v/>
      </c>
      <c r="N1000" s="68" t="str">
        <f t="shared" si="67"/>
        <v/>
      </c>
      <c r="O1000" s="68" t="str">
        <f t="shared" si="68"/>
        <v/>
      </c>
    </row>
    <row r="1001" spans="2:15" ht="18" customHeight="1" x14ac:dyDescent="0.25">
      <c r="B1001" s="21">
        <v>996</v>
      </c>
      <c r="C1001" s="39"/>
      <c r="D1001" s="39"/>
      <c r="E1001" s="30"/>
      <c r="F1001" s="30"/>
      <c r="G1001" s="30"/>
      <c r="H1001" s="30"/>
      <c r="I1001" s="73"/>
      <c r="J1001" s="68"/>
      <c r="K1001" s="30"/>
      <c r="L1001" s="68" t="str">
        <f t="shared" si="65"/>
        <v/>
      </c>
      <c r="M1001" s="30" t="str">
        <f t="shared" si="66"/>
        <v/>
      </c>
      <c r="N1001" s="68" t="str">
        <f t="shared" si="67"/>
        <v/>
      </c>
      <c r="O1001" s="68" t="str">
        <f t="shared" si="68"/>
        <v/>
      </c>
    </row>
    <row r="1002" spans="2:15" ht="18" customHeight="1" x14ac:dyDescent="0.25">
      <c r="B1002" s="21">
        <v>997</v>
      </c>
      <c r="C1002" s="39"/>
      <c r="D1002" s="39"/>
      <c r="E1002" s="30"/>
      <c r="F1002" s="30"/>
      <c r="G1002" s="30"/>
      <c r="H1002" s="30"/>
      <c r="I1002" s="73"/>
      <c r="J1002" s="68"/>
      <c r="K1002" s="30"/>
      <c r="L1002" s="68" t="str">
        <f t="shared" si="65"/>
        <v/>
      </c>
      <c r="M1002" s="30" t="str">
        <f t="shared" si="66"/>
        <v/>
      </c>
      <c r="N1002" s="68" t="str">
        <f t="shared" si="67"/>
        <v/>
      </c>
      <c r="O1002" s="68" t="str">
        <f t="shared" si="68"/>
        <v/>
      </c>
    </row>
    <row r="1003" spans="2:15" ht="18" customHeight="1" x14ac:dyDescent="0.25">
      <c r="B1003" s="21">
        <v>998</v>
      </c>
      <c r="C1003" s="39"/>
      <c r="D1003" s="39"/>
      <c r="E1003" s="30"/>
      <c r="F1003" s="30"/>
      <c r="G1003" s="30"/>
      <c r="H1003" s="30"/>
      <c r="I1003" s="73"/>
      <c r="J1003" s="68"/>
      <c r="K1003" s="30"/>
      <c r="L1003" s="68" t="str">
        <f t="shared" si="65"/>
        <v/>
      </c>
      <c r="M1003" s="30" t="str">
        <f t="shared" si="66"/>
        <v/>
      </c>
      <c r="N1003" s="68" t="str">
        <f t="shared" si="67"/>
        <v/>
      </c>
      <c r="O1003" s="68" t="str">
        <f t="shared" si="68"/>
        <v/>
      </c>
    </row>
    <row r="1004" spans="2:15" ht="18" customHeight="1" x14ac:dyDescent="0.25">
      <c r="B1004" s="21">
        <v>999</v>
      </c>
      <c r="C1004" s="39"/>
      <c r="D1004" s="39"/>
      <c r="E1004" s="30"/>
      <c r="F1004" s="30"/>
      <c r="G1004" s="30"/>
      <c r="H1004" s="30"/>
      <c r="I1004" s="73"/>
      <c r="J1004" s="68"/>
      <c r="K1004" s="30"/>
      <c r="L1004" s="68" t="str">
        <f t="shared" si="65"/>
        <v/>
      </c>
      <c r="M1004" s="30" t="str">
        <f t="shared" si="66"/>
        <v/>
      </c>
      <c r="N1004" s="68" t="str">
        <f t="shared" si="67"/>
        <v/>
      </c>
      <c r="O1004" s="68" t="str">
        <f t="shared" si="68"/>
        <v/>
      </c>
    </row>
    <row r="1005" spans="2:15" ht="18" customHeight="1" x14ac:dyDescent="0.25">
      <c r="B1005" s="21">
        <v>1000</v>
      </c>
      <c r="C1005" s="39"/>
      <c r="D1005" s="39"/>
      <c r="E1005" s="30"/>
      <c r="F1005" s="30"/>
      <c r="G1005" s="30"/>
      <c r="H1005" s="30"/>
      <c r="I1005" s="73"/>
      <c r="J1005" s="68"/>
      <c r="K1005" s="30"/>
      <c r="L1005" s="68" t="str">
        <f t="shared" si="65"/>
        <v/>
      </c>
      <c r="M1005" s="30" t="str">
        <f t="shared" si="66"/>
        <v/>
      </c>
      <c r="N1005" s="68" t="str">
        <f t="shared" si="67"/>
        <v/>
      </c>
      <c r="O1005" s="68" t="str">
        <f t="shared" si="68"/>
        <v/>
      </c>
    </row>
    <row r="1006" spans="2:15" ht="18" customHeight="1" x14ac:dyDescent="0.25">
      <c r="B1006" s="21">
        <v>1001</v>
      </c>
      <c r="C1006" s="39"/>
      <c r="D1006" s="39"/>
      <c r="E1006" s="30"/>
      <c r="F1006" s="30"/>
      <c r="G1006" s="30"/>
      <c r="H1006" s="30"/>
      <c r="I1006" s="73"/>
      <c r="J1006" s="68"/>
      <c r="K1006" s="30"/>
      <c r="L1006" s="68" t="str">
        <f t="shared" si="65"/>
        <v/>
      </c>
      <c r="M1006" s="30" t="str">
        <f t="shared" si="66"/>
        <v/>
      </c>
      <c r="N1006" s="68" t="str">
        <f t="shared" si="67"/>
        <v/>
      </c>
      <c r="O1006" s="68" t="str">
        <f t="shared" si="68"/>
        <v/>
      </c>
    </row>
    <row r="1007" spans="2:15" ht="18" customHeight="1" x14ac:dyDescent="0.25">
      <c r="B1007" s="21">
        <v>1002</v>
      </c>
      <c r="C1007" s="39"/>
      <c r="D1007" s="39"/>
      <c r="E1007" s="30"/>
      <c r="F1007" s="30"/>
      <c r="G1007" s="30"/>
      <c r="H1007" s="30"/>
      <c r="I1007" s="73"/>
      <c r="J1007" s="68"/>
      <c r="K1007" s="30"/>
      <c r="L1007" s="68" t="str">
        <f t="shared" si="65"/>
        <v/>
      </c>
      <c r="M1007" s="30" t="str">
        <f t="shared" si="66"/>
        <v/>
      </c>
      <c r="N1007" s="68" t="str">
        <f t="shared" si="67"/>
        <v/>
      </c>
      <c r="O1007" s="68" t="str">
        <f t="shared" si="68"/>
        <v/>
      </c>
    </row>
    <row r="1008" spans="2:15" ht="18" customHeight="1" x14ac:dyDescent="0.25">
      <c r="B1008" s="21">
        <v>1003</v>
      </c>
      <c r="C1008" s="39"/>
      <c r="D1008" s="39"/>
      <c r="E1008" s="30"/>
      <c r="F1008" s="30"/>
      <c r="G1008" s="30"/>
      <c r="H1008" s="30"/>
      <c r="I1008" s="73"/>
      <c r="J1008" s="68"/>
      <c r="K1008" s="30"/>
      <c r="L1008" s="68" t="str">
        <f t="shared" si="65"/>
        <v/>
      </c>
      <c r="M1008" s="30" t="str">
        <f t="shared" si="66"/>
        <v/>
      </c>
      <c r="N1008" s="68" t="str">
        <f t="shared" si="67"/>
        <v/>
      </c>
      <c r="O1008" s="68" t="str">
        <f t="shared" si="68"/>
        <v/>
      </c>
    </row>
    <row r="1009" spans="2:15" ht="18" customHeight="1" x14ac:dyDescent="0.25">
      <c r="B1009" s="21">
        <v>1004</v>
      </c>
      <c r="C1009" s="39"/>
      <c r="D1009" s="39"/>
      <c r="E1009" s="30"/>
      <c r="F1009" s="30"/>
      <c r="G1009" s="30"/>
      <c r="H1009" s="30"/>
      <c r="I1009" s="73"/>
      <c r="J1009" s="68"/>
      <c r="K1009" s="30"/>
      <c r="L1009" s="68" t="str">
        <f t="shared" si="65"/>
        <v/>
      </c>
      <c r="M1009" s="30" t="str">
        <f t="shared" si="66"/>
        <v/>
      </c>
      <c r="N1009" s="68" t="str">
        <f t="shared" si="67"/>
        <v/>
      </c>
      <c r="O1009" s="68" t="str">
        <f t="shared" si="68"/>
        <v/>
      </c>
    </row>
    <row r="1010" spans="2:15" ht="18" customHeight="1" x14ac:dyDescent="0.25">
      <c r="B1010" s="21">
        <v>1005</v>
      </c>
      <c r="C1010" s="39"/>
      <c r="D1010" s="39"/>
      <c r="E1010" s="30"/>
      <c r="F1010" s="30"/>
      <c r="G1010" s="30"/>
      <c r="H1010" s="30"/>
      <c r="I1010" s="73"/>
      <c r="J1010" s="68"/>
      <c r="K1010" s="30"/>
      <c r="L1010" s="68" t="str">
        <f t="shared" si="65"/>
        <v/>
      </c>
      <c r="M1010" s="30" t="str">
        <f t="shared" si="66"/>
        <v/>
      </c>
      <c r="N1010" s="68" t="str">
        <f t="shared" si="67"/>
        <v/>
      </c>
      <c r="O1010" s="68" t="str">
        <f t="shared" si="68"/>
        <v/>
      </c>
    </row>
    <row r="1011" spans="2:15" ht="18" customHeight="1" x14ac:dyDescent="0.25">
      <c r="B1011" s="21">
        <v>1006</v>
      </c>
      <c r="C1011" s="39"/>
      <c r="D1011" s="39"/>
      <c r="E1011" s="30"/>
      <c r="F1011" s="30"/>
      <c r="G1011" s="30"/>
      <c r="H1011" s="30"/>
      <c r="I1011" s="73"/>
      <c r="J1011" s="68"/>
      <c r="K1011" s="30"/>
      <c r="L1011" s="68" t="str">
        <f t="shared" si="65"/>
        <v/>
      </c>
      <c r="M1011" s="30" t="str">
        <f t="shared" si="66"/>
        <v/>
      </c>
      <c r="N1011" s="68" t="str">
        <f t="shared" si="67"/>
        <v/>
      </c>
      <c r="O1011" s="68" t="str">
        <f t="shared" si="68"/>
        <v/>
      </c>
    </row>
    <row r="1012" spans="2:15" ht="18" customHeight="1" x14ac:dyDescent="0.25">
      <c r="B1012" s="21">
        <v>1007</v>
      </c>
      <c r="C1012" s="39"/>
      <c r="D1012" s="39"/>
      <c r="E1012" s="30"/>
      <c r="F1012" s="30"/>
      <c r="G1012" s="30"/>
      <c r="H1012" s="30"/>
      <c r="I1012" s="73"/>
      <c r="J1012" s="68"/>
      <c r="K1012" s="30"/>
      <c r="L1012" s="68" t="str">
        <f t="shared" si="65"/>
        <v/>
      </c>
      <c r="M1012" s="30" t="str">
        <f t="shared" si="66"/>
        <v/>
      </c>
      <c r="N1012" s="68" t="str">
        <f t="shared" si="67"/>
        <v/>
      </c>
      <c r="O1012" s="68" t="str">
        <f t="shared" si="68"/>
        <v/>
      </c>
    </row>
    <row r="1013" spans="2:15" ht="18" customHeight="1" x14ac:dyDescent="0.25">
      <c r="B1013" s="21">
        <v>1008</v>
      </c>
      <c r="C1013" s="39"/>
      <c r="D1013" s="39"/>
      <c r="E1013" s="30"/>
      <c r="F1013" s="30"/>
      <c r="G1013" s="30"/>
      <c r="H1013" s="30"/>
      <c r="I1013" s="73"/>
      <c r="J1013" s="68"/>
      <c r="K1013" s="30"/>
      <c r="L1013" s="68" t="str">
        <f t="shared" si="65"/>
        <v/>
      </c>
      <c r="M1013" s="30" t="str">
        <f t="shared" si="66"/>
        <v/>
      </c>
      <c r="N1013" s="68" t="str">
        <f t="shared" si="67"/>
        <v/>
      </c>
      <c r="O1013" s="68" t="str">
        <f t="shared" si="68"/>
        <v/>
      </c>
    </row>
    <row r="1014" spans="2:15" ht="18" customHeight="1" x14ac:dyDescent="0.25">
      <c r="B1014" s="21">
        <v>1009</v>
      </c>
      <c r="C1014" s="39"/>
      <c r="D1014" s="39"/>
      <c r="E1014" s="30"/>
      <c r="F1014" s="30"/>
      <c r="G1014" s="30"/>
      <c r="H1014" s="30"/>
      <c r="I1014" s="73"/>
      <c r="J1014" s="68"/>
      <c r="K1014" s="30"/>
      <c r="L1014" s="68" t="str">
        <f t="shared" si="65"/>
        <v/>
      </c>
      <c r="M1014" s="30" t="str">
        <f t="shared" si="66"/>
        <v/>
      </c>
      <c r="N1014" s="68" t="str">
        <f t="shared" si="67"/>
        <v/>
      </c>
      <c r="O1014" s="68" t="str">
        <f t="shared" si="68"/>
        <v/>
      </c>
    </row>
    <row r="1015" spans="2:15" ht="18" customHeight="1" x14ac:dyDescent="0.25">
      <c r="B1015" s="21">
        <v>1010</v>
      </c>
      <c r="C1015" s="39"/>
      <c r="D1015" s="39"/>
      <c r="E1015" s="30"/>
      <c r="F1015" s="30"/>
      <c r="G1015" s="30"/>
      <c r="H1015" s="30"/>
      <c r="I1015" s="73"/>
      <c r="J1015" s="68"/>
      <c r="K1015" s="30"/>
      <c r="L1015" s="68" t="str">
        <f t="shared" si="65"/>
        <v/>
      </c>
      <c r="M1015" s="30" t="str">
        <f t="shared" si="66"/>
        <v/>
      </c>
      <c r="N1015" s="68" t="str">
        <f t="shared" si="67"/>
        <v/>
      </c>
      <c r="O1015" s="68" t="str">
        <f t="shared" si="68"/>
        <v/>
      </c>
    </row>
    <row r="1016" spans="2:15" ht="18" customHeight="1" x14ac:dyDescent="0.25">
      <c r="B1016" s="21">
        <v>1011</v>
      </c>
      <c r="C1016" s="39"/>
      <c r="D1016" s="39"/>
      <c r="E1016" s="30"/>
      <c r="F1016" s="30"/>
      <c r="G1016" s="30"/>
      <c r="H1016" s="30"/>
      <c r="I1016" s="73"/>
      <c r="J1016" s="68"/>
      <c r="K1016" s="30"/>
      <c r="L1016" s="68" t="str">
        <f t="shared" si="65"/>
        <v/>
      </c>
      <c r="M1016" s="30" t="str">
        <f t="shared" si="66"/>
        <v/>
      </c>
      <c r="N1016" s="68" t="str">
        <f t="shared" si="67"/>
        <v/>
      </c>
      <c r="O1016" s="68" t="str">
        <f t="shared" si="68"/>
        <v/>
      </c>
    </row>
    <row r="1017" spans="2:15" ht="18" customHeight="1" x14ac:dyDescent="0.25">
      <c r="B1017" s="21">
        <v>1012</v>
      </c>
      <c r="C1017" s="39"/>
      <c r="D1017" s="39"/>
      <c r="E1017" s="30"/>
      <c r="F1017" s="30"/>
      <c r="G1017" s="30"/>
      <c r="H1017" s="30"/>
      <c r="I1017" s="73"/>
      <c r="J1017" s="68"/>
      <c r="K1017" s="30"/>
      <c r="L1017" s="68" t="str">
        <f t="shared" si="65"/>
        <v/>
      </c>
      <c r="M1017" s="30" t="str">
        <f t="shared" si="66"/>
        <v/>
      </c>
      <c r="N1017" s="68" t="str">
        <f t="shared" si="67"/>
        <v/>
      </c>
      <c r="O1017" s="68" t="str">
        <f t="shared" si="68"/>
        <v/>
      </c>
    </row>
    <row r="1018" spans="2:15" ht="18" customHeight="1" x14ac:dyDescent="0.25">
      <c r="B1018" s="21">
        <v>1013</v>
      </c>
      <c r="C1018" s="39"/>
      <c r="D1018" s="39"/>
      <c r="E1018" s="30"/>
      <c r="F1018" s="30"/>
      <c r="G1018" s="30"/>
      <c r="H1018" s="30"/>
      <c r="I1018" s="73"/>
      <c r="J1018" s="68"/>
      <c r="K1018" s="30"/>
      <c r="L1018" s="68" t="str">
        <f t="shared" si="65"/>
        <v/>
      </c>
      <c r="M1018" s="30" t="str">
        <f t="shared" si="66"/>
        <v/>
      </c>
      <c r="N1018" s="68" t="str">
        <f t="shared" si="67"/>
        <v/>
      </c>
      <c r="O1018" s="68" t="str">
        <f t="shared" si="68"/>
        <v/>
      </c>
    </row>
    <row r="1019" spans="2:15" ht="18" customHeight="1" x14ac:dyDescent="0.25">
      <c r="B1019" s="21">
        <v>1014</v>
      </c>
      <c r="C1019" s="39"/>
      <c r="D1019" s="39"/>
      <c r="E1019" s="30"/>
      <c r="F1019" s="30"/>
      <c r="G1019" s="30"/>
      <c r="H1019" s="30"/>
      <c r="I1019" s="73"/>
      <c r="J1019" s="68"/>
      <c r="K1019" s="30"/>
      <c r="L1019" s="68" t="str">
        <f t="shared" si="65"/>
        <v/>
      </c>
      <c r="M1019" s="30" t="str">
        <f t="shared" si="66"/>
        <v/>
      </c>
      <c r="N1019" s="68" t="str">
        <f t="shared" si="67"/>
        <v/>
      </c>
      <c r="O1019" s="68" t="str">
        <f t="shared" si="68"/>
        <v/>
      </c>
    </row>
    <row r="1020" spans="2:15" ht="18" customHeight="1" x14ac:dyDescent="0.25">
      <c r="B1020" s="21">
        <v>1015</v>
      </c>
      <c r="C1020" s="39"/>
      <c r="D1020" s="39"/>
      <c r="E1020" s="30"/>
      <c r="F1020" s="30"/>
      <c r="G1020" s="30"/>
      <c r="H1020" s="30"/>
      <c r="I1020" s="73"/>
      <c r="J1020" s="68"/>
      <c r="K1020" s="30"/>
      <c r="L1020" s="68" t="str">
        <f t="shared" si="65"/>
        <v/>
      </c>
      <c r="M1020" s="30" t="str">
        <f t="shared" si="66"/>
        <v/>
      </c>
      <c r="N1020" s="68" t="str">
        <f t="shared" si="67"/>
        <v/>
      </c>
      <c r="O1020" s="68" t="str">
        <f t="shared" si="68"/>
        <v/>
      </c>
    </row>
    <row r="1021" spans="2:15" ht="18" customHeight="1" x14ac:dyDescent="0.25">
      <c r="B1021" s="21">
        <v>1016</v>
      </c>
      <c r="C1021" s="39"/>
      <c r="D1021" s="39"/>
      <c r="E1021" s="30"/>
      <c r="F1021" s="30"/>
      <c r="G1021" s="30"/>
      <c r="H1021" s="30"/>
      <c r="I1021" s="73"/>
      <c r="J1021" s="68"/>
      <c r="K1021" s="30"/>
      <c r="L1021" s="68" t="str">
        <f t="shared" si="65"/>
        <v/>
      </c>
      <c r="M1021" s="30" t="str">
        <f t="shared" si="66"/>
        <v/>
      </c>
      <c r="N1021" s="68" t="str">
        <f t="shared" si="67"/>
        <v/>
      </c>
      <c r="O1021" s="68" t="str">
        <f t="shared" si="68"/>
        <v/>
      </c>
    </row>
    <row r="1022" spans="2:15" ht="18" customHeight="1" x14ac:dyDescent="0.25">
      <c r="B1022" s="21">
        <v>1017</v>
      </c>
      <c r="C1022" s="39"/>
      <c r="D1022" s="39"/>
      <c r="E1022" s="30"/>
      <c r="F1022" s="30"/>
      <c r="G1022" s="30"/>
      <c r="H1022" s="30"/>
      <c r="I1022" s="73"/>
      <c r="J1022" s="68"/>
      <c r="K1022" s="30"/>
      <c r="L1022" s="68" t="str">
        <f t="shared" si="65"/>
        <v/>
      </c>
      <c r="M1022" s="30" t="str">
        <f t="shared" si="66"/>
        <v/>
      </c>
      <c r="N1022" s="68" t="str">
        <f t="shared" si="67"/>
        <v/>
      </c>
      <c r="O1022" s="68" t="str">
        <f t="shared" si="68"/>
        <v/>
      </c>
    </row>
    <row r="1023" spans="2:15" ht="18" customHeight="1" x14ac:dyDescent="0.25">
      <c r="B1023" s="21">
        <v>1018</v>
      </c>
      <c r="C1023" s="39"/>
      <c r="D1023" s="39"/>
      <c r="E1023" s="30"/>
      <c r="F1023" s="30"/>
      <c r="G1023" s="30"/>
      <c r="H1023" s="30"/>
      <c r="I1023" s="73"/>
      <c r="J1023" s="68"/>
      <c r="K1023" s="30"/>
      <c r="L1023" s="68" t="str">
        <f t="shared" si="65"/>
        <v/>
      </c>
      <c r="M1023" s="30" t="str">
        <f t="shared" si="66"/>
        <v/>
      </c>
      <c r="N1023" s="68" t="str">
        <f t="shared" si="67"/>
        <v/>
      </c>
      <c r="O1023" s="68" t="str">
        <f t="shared" si="68"/>
        <v/>
      </c>
    </row>
    <row r="1024" spans="2:15" ht="18" customHeight="1" x14ac:dyDescent="0.25">
      <c r="B1024" s="21">
        <v>1019</v>
      </c>
      <c r="C1024" s="39"/>
      <c r="D1024" s="39"/>
      <c r="E1024" s="30"/>
      <c r="F1024" s="30"/>
      <c r="G1024" s="30"/>
      <c r="H1024" s="30"/>
      <c r="I1024" s="73"/>
      <c r="J1024" s="68"/>
      <c r="K1024" s="30"/>
      <c r="L1024" s="68" t="str">
        <f t="shared" si="65"/>
        <v/>
      </c>
      <c r="M1024" s="30" t="str">
        <f t="shared" si="66"/>
        <v/>
      </c>
      <c r="N1024" s="68" t="str">
        <f t="shared" si="67"/>
        <v/>
      </c>
      <c r="O1024" s="68" t="str">
        <f t="shared" si="68"/>
        <v/>
      </c>
    </row>
    <row r="1025" spans="2:15" ht="18" customHeight="1" x14ac:dyDescent="0.25">
      <c r="B1025" s="21">
        <v>1020</v>
      </c>
      <c r="C1025" s="39"/>
      <c r="D1025" s="39"/>
      <c r="E1025" s="30"/>
      <c r="F1025" s="30"/>
      <c r="G1025" s="30"/>
      <c r="H1025" s="30"/>
      <c r="I1025" s="73"/>
      <c r="J1025" s="68"/>
      <c r="K1025" s="30"/>
      <c r="L1025" s="68" t="str">
        <f t="shared" si="65"/>
        <v/>
      </c>
      <c r="M1025" s="30" t="str">
        <f t="shared" si="66"/>
        <v/>
      </c>
      <c r="N1025" s="68" t="str">
        <f t="shared" si="67"/>
        <v/>
      </c>
      <c r="O1025" s="68" t="str">
        <f t="shared" si="68"/>
        <v/>
      </c>
    </row>
    <row r="1026" spans="2:15" ht="18" customHeight="1" x14ac:dyDescent="0.25">
      <c r="B1026" s="21">
        <v>1021</v>
      </c>
      <c r="C1026" s="39"/>
      <c r="D1026" s="39"/>
      <c r="E1026" s="30"/>
      <c r="F1026" s="30"/>
      <c r="G1026" s="30"/>
      <c r="H1026" s="30"/>
      <c r="I1026" s="73"/>
      <c r="J1026" s="68"/>
      <c r="K1026" s="30"/>
      <c r="L1026" s="68" t="str">
        <f t="shared" si="65"/>
        <v/>
      </c>
      <c r="M1026" s="30" t="str">
        <f t="shared" si="66"/>
        <v/>
      </c>
      <c r="N1026" s="68" t="str">
        <f t="shared" si="67"/>
        <v/>
      </c>
      <c r="O1026" s="68" t="str">
        <f t="shared" si="68"/>
        <v/>
      </c>
    </row>
    <row r="1027" spans="2:15" ht="18" customHeight="1" x14ac:dyDescent="0.25">
      <c r="B1027" s="21">
        <v>1022</v>
      </c>
      <c r="C1027" s="39"/>
      <c r="D1027" s="39"/>
      <c r="E1027" s="30"/>
      <c r="F1027" s="30"/>
      <c r="G1027" s="30"/>
      <c r="H1027" s="30"/>
      <c r="I1027" s="73"/>
      <c r="J1027" s="68"/>
      <c r="K1027" s="30"/>
      <c r="L1027" s="68" t="str">
        <f t="shared" si="65"/>
        <v/>
      </c>
      <c r="M1027" s="30" t="str">
        <f t="shared" si="66"/>
        <v/>
      </c>
      <c r="N1027" s="68" t="str">
        <f t="shared" si="67"/>
        <v/>
      </c>
      <c r="O1027" s="68" t="str">
        <f t="shared" si="68"/>
        <v/>
      </c>
    </row>
    <row r="1028" spans="2:15" ht="18" customHeight="1" x14ac:dyDescent="0.25">
      <c r="B1028" s="21">
        <v>1023</v>
      </c>
      <c r="C1028" s="39"/>
      <c r="D1028" s="39"/>
      <c r="E1028" s="30"/>
      <c r="F1028" s="30"/>
      <c r="G1028" s="30"/>
      <c r="H1028" s="30"/>
      <c r="I1028" s="73"/>
      <c r="J1028" s="68"/>
      <c r="K1028" s="30"/>
      <c r="L1028" s="68" t="str">
        <f t="shared" si="65"/>
        <v/>
      </c>
      <c r="M1028" s="30" t="str">
        <f t="shared" si="66"/>
        <v/>
      </c>
      <c r="N1028" s="68" t="str">
        <f t="shared" si="67"/>
        <v/>
      </c>
      <c r="O1028" s="68" t="str">
        <f t="shared" si="68"/>
        <v/>
      </c>
    </row>
    <row r="1029" spans="2:15" ht="18" customHeight="1" x14ac:dyDescent="0.25">
      <c r="B1029" s="21">
        <v>1024</v>
      </c>
      <c r="C1029" s="39"/>
      <c r="D1029" s="39"/>
      <c r="E1029" s="30"/>
      <c r="F1029" s="30"/>
      <c r="G1029" s="30"/>
      <c r="H1029" s="30"/>
      <c r="I1029" s="73"/>
      <c r="J1029" s="68"/>
      <c r="K1029" s="30"/>
      <c r="L1029" s="68" t="str">
        <f t="shared" si="65"/>
        <v/>
      </c>
      <c r="M1029" s="30" t="str">
        <f t="shared" si="66"/>
        <v/>
      </c>
      <c r="N1029" s="68" t="str">
        <f t="shared" si="67"/>
        <v/>
      </c>
      <c r="O1029" s="68" t="str">
        <f t="shared" si="68"/>
        <v/>
      </c>
    </row>
    <row r="1030" spans="2:15" ht="18" customHeight="1" x14ac:dyDescent="0.25">
      <c r="B1030" s="21">
        <v>1025</v>
      </c>
      <c r="C1030" s="39"/>
      <c r="D1030" s="39"/>
      <c r="E1030" s="30"/>
      <c r="F1030" s="30"/>
      <c r="G1030" s="30"/>
      <c r="H1030" s="30"/>
      <c r="I1030" s="73"/>
      <c r="J1030" s="68"/>
      <c r="K1030" s="30"/>
      <c r="L1030" s="68" t="str">
        <f t="shared" si="65"/>
        <v/>
      </c>
      <c r="M1030" s="30" t="str">
        <f t="shared" si="66"/>
        <v/>
      </c>
      <c r="N1030" s="68" t="str">
        <f t="shared" si="67"/>
        <v/>
      </c>
      <c r="O1030" s="68" t="str">
        <f t="shared" si="68"/>
        <v/>
      </c>
    </row>
    <row r="1031" spans="2:15" ht="18" customHeight="1" x14ac:dyDescent="0.25">
      <c r="B1031" s="21">
        <v>1026</v>
      </c>
      <c r="C1031" s="39"/>
      <c r="D1031" s="39"/>
      <c r="E1031" s="30"/>
      <c r="F1031" s="30"/>
      <c r="G1031" s="30"/>
      <c r="H1031" s="30"/>
      <c r="I1031" s="73"/>
      <c r="J1031" s="68"/>
      <c r="K1031" s="30"/>
      <c r="L1031" s="68" t="str">
        <f t="shared" si="65"/>
        <v/>
      </c>
      <c r="M1031" s="30" t="str">
        <f t="shared" si="66"/>
        <v/>
      </c>
      <c r="N1031" s="68" t="str">
        <f t="shared" si="67"/>
        <v/>
      </c>
      <c r="O1031" s="68" t="str">
        <f t="shared" si="68"/>
        <v/>
      </c>
    </row>
    <row r="1032" spans="2:15" ht="18" customHeight="1" x14ac:dyDescent="0.25">
      <c r="B1032" s="21">
        <v>1027</v>
      </c>
      <c r="C1032" s="39"/>
      <c r="D1032" s="39"/>
      <c r="E1032" s="30"/>
      <c r="F1032" s="30"/>
      <c r="G1032" s="30"/>
      <c r="H1032" s="30"/>
      <c r="I1032" s="73"/>
      <c r="J1032" s="68"/>
      <c r="K1032" s="30"/>
      <c r="L1032" s="68" t="str">
        <f t="shared" si="65"/>
        <v/>
      </c>
      <c r="M1032" s="30" t="str">
        <f t="shared" si="66"/>
        <v/>
      </c>
      <c r="N1032" s="68" t="str">
        <f t="shared" si="67"/>
        <v/>
      </c>
      <c r="O1032" s="68" t="str">
        <f t="shared" si="68"/>
        <v/>
      </c>
    </row>
    <row r="1033" spans="2:15" ht="18" customHeight="1" x14ac:dyDescent="0.25">
      <c r="B1033" s="21">
        <v>1028</v>
      </c>
      <c r="C1033" s="39"/>
      <c r="D1033" s="39"/>
      <c r="E1033" s="30"/>
      <c r="F1033" s="30"/>
      <c r="G1033" s="30"/>
      <c r="H1033" s="30"/>
      <c r="I1033" s="73"/>
      <c r="J1033" s="68"/>
      <c r="K1033" s="30"/>
      <c r="L1033" s="68" t="str">
        <f t="shared" si="65"/>
        <v/>
      </c>
      <c r="M1033" s="30" t="str">
        <f t="shared" si="66"/>
        <v/>
      </c>
      <c r="N1033" s="68" t="str">
        <f t="shared" si="67"/>
        <v/>
      </c>
      <c r="O1033" s="68" t="str">
        <f t="shared" si="68"/>
        <v/>
      </c>
    </row>
    <row r="1034" spans="2:15" ht="18" customHeight="1" x14ac:dyDescent="0.25">
      <c r="B1034" s="21">
        <v>1029</v>
      </c>
      <c r="C1034" s="39"/>
      <c r="D1034" s="39"/>
      <c r="E1034" s="30"/>
      <c r="F1034" s="30"/>
      <c r="G1034" s="30"/>
      <c r="H1034" s="30"/>
      <c r="I1034" s="73"/>
      <c r="J1034" s="68"/>
      <c r="K1034" s="30"/>
      <c r="L1034" s="68" t="str">
        <f t="shared" si="65"/>
        <v/>
      </c>
      <c r="M1034" s="30" t="str">
        <f t="shared" si="66"/>
        <v/>
      </c>
      <c r="N1034" s="68" t="str">
        <f t="shared" si="67"/>
        <v/>
      </c>
      <c r="O1034" s="68" t="str">
        <f t="shared" si="68"/>
        <v/>
      </c>
    </row>
    <row r="1035" spans="2:15" ht="18" customHeight="1" x14ac:dyDescent="0.25">
      <c r="B1035" s="21">
        <v>1030</v>
      </c>
      <c r="C1035" s="39"/>
      <c r="D1035" s="39"/>
      <c r="E1035" s="30"/>
      <c r="F1035" s="30"/>
      <c r="G1035" s="30"/>
      <c r="H1035" s="30"/>
      <c r="I1035" s="73"/>
      <c r="J1035" s="68"/>
      <c r="K1035" s="30"/>
      <c r="L1035" s="68" t="str">
        <f t="shared" si="65"/>
        <v/>
      </c>
      <c r="M1035" s="30" t="str">
        <f t="shared" si="66"/>
        <v/>
      </c>
      <c r="N1035" s="68" t="str">
        <f t="shared" si="67"/>
        <v/>
      </c>
      <c r="O1035" s="68" t="str">
        <f t="shared" si="68"/>
        <v/>
      </c>
    </row>
    <row r="1036" spans="2:15" ht="18" customHeight="1" x14ac:dyDescent="0.25">
      <c r="B1036" s="21">
        <v>1031</v>
      </c>
      <c r="C1036" s="39"/>
      <c r="D1036" s="39"/>
      <c r="E1036" s="30"/>
      <c r="F1036" s="30"/>
      <c r="G1036" s="30"/>
      <c r="H1036" s="30"/>
      <c r="I1036" s="73"/>
      <c r="J1036" s="68"/>
      <c r="K1036" s="30"/>
      <c r="L1036" s="68" t="str">
        <f t="shared" si="65"/>
        <v/>
      </c>
      <c r="M1036" s="30" t="str">
        <f t="shared" si="66"/>
        <v/>
      </c>
      <c r="N1036" s="68" t="str">
        <f t="shared" si="67"/>
        <v/>
      </c>
      <c r="O1036" s="68" t="str">
        <f t="shared" si="68"/>
        <v/>
      </c>
    </row>
    <row r="1037" spans="2:15" ht="18" customHeight="1" x14ac:dyDescent="0.25">
      <c r="B1037" s="21">
        <v>1032</v>
      </c>
      <c r="C1037" s="39"/>
      <c r="D1037" s="39"/>
      <c r="E1037" s="30"/>
      <c r="F1037" s="30"/>
      <c r="G1037" s="30"/>
      <c r="H1037" s="30"/>
      <c r="I1037" s="73"/>
      <c r="J1037" s="68"/>
      <c r="K1037" s="30"/>
      <c r="L1037" s="68" t="str">
        <f t="shared" ref="L1037:L1100" si="69">IF(C1037="","",IF(D1037="","Não Finalizada","Finalizada"))</f>
        <v/>
      </c>
      <c r="M1037" s="30" t="str">
        <f t="shared" ref="M1037:M1100" si="70">IF(E1037="","","#"&amp;B1037&amp;" ("&amp;TEXT(C1037,"dd/mmm")&amp;") - "&amp;E1037&amp;"/"&amp;F1037)</f>
        <v/>
      </c>
      <c r="N1037" s="68" t="str">
        <f t="shared" ref="N1037:N1100" si="71">IF(D1037="","",D1037-C1037)</f>
        <v/>
      </c>
      <c r="O1037" s="68" t="str">
        <f t="shared" ref="O1037:O1100" si="72">IF(J1037="","",J1037-I1037)</f>
        <v/>
      </c>
    </row>
    <row r="1038" spans="2:15" ht="18" customHeight="1" x14ac:dyDescent="0.25">
      <c r="B1038" s="21">
        <v>1033</v>
      </c>
      <c r="C1038" s="39"/>
      <c r="D1038" s="39"/>
      <c r="E1038" s="30"/>
      <c r="F1038" s="30"/>
      <c r="G1038" s="30"/>
      <c r="H1038" s="30"/>
      <c r="I1038" s="73"/>
      <c r="J1038" s="68"/>
      <c r="K1038" s="30"/>
      <c r="L1038" s="68" t="str">
        <f t="shared" si="69"/>
        <v/>
      </c>
      <c r="M1038" s="30" t="str">
        <f t="shared" si="70"/>
        <v/>
      </c>
      <c r="N1038" s="68" t="str">
        <f t="shared" si="71"/>
        <v/>
      </c>
      <c r="O1038" s="68" t="str">
        <f t="shared" si="72"/>
        <v/>
      </c>
    </row>
    <row r="1039" spans="2:15" ht="18" customHeight="1" x14ac:dyDescent="0.25">
      <c r="B1039" s="21">
        <v>1034</v>
      </c>
      <c r="C1039" s="39"/>
      <c r="D1039" s="39"/>
      <c r="E1039" s="30"/>
      <c r="F1039" s="30"/>
      <c r="G1039" s="30"/>
      <c r="H1039" s="30"/>
      <c r="I1039" s="73"/>
      <c r="J1039" s="68"/>
      <c r="K1039" s="30"/>
      <c r="L1039" s="68" t="str">
        <f t="shared" si="69"/>
        <v/>
      </c>
      <c r="M1039" s="30" t="str">
        <f t="shared" si="70"/>
        <v/>
      </c>
      <c r="N1039" s="68" t="str">
        <f t="shared" si="71"/>
        <v/>
      </c>
      <c r="O1039" s="68" t="str">
        <f t="shared" si="72"/>
        <v/>
      </c>
    </row>
    <row r="1040" spans="2:15" ht="18" customHeight="1" x14ac:dyDescent="0.25">
      <c r="B1040" s="21">
        <v>1035</v>
      </c>
      <c r="C1040" s="39"/>
      <c r="D1040" s="39"/>
      <c r="E1040" s="30"/>
      <c r="F1040" s="30"/>
      <c r="G1040" s="30"/>
      <c r="H1040" s="30"/>
      <c r="I1040" s="73"/>
      <c r="J1040" s="68"/>
      <c r="K1040" s="30"/>
      <c r="L1040" s="68" t="str">
        <f t="shared" si="69"/>
        <v/>
      </c>
      <c r="M1040" s="30" t="str">
        <f t="shared" si="70"/>
        <v/>
      </c>
      <c r="N1040" s="68" t="str">
        <f t="shared" si="71"/>
        <v/>
      </c>
      <c r="O1040" s="68" t="str">
        <f t="shared" si="72"/>
        <v/>
      </c>
    </row>
    <row r="1041" spans="2:15" ht="18" customHeight="1" x14ac:dyDescent="0.25">
      <c r="B1041" s="21">
        <v>1036</v>
      </c>
      <c r="C1041" s="39"/>
      <c r="D1041" s="39"/>
      <c r="E1041" s="30"/>
      <c r="F1041" s="30"/>
      <c r="G1041" s="30"/>
      <c r="H1041" s="30"/>
      <c r="I1041" s="73"/>
      <c r="J1041" s="68"/>
      <c r="K1041" s="30"/>
      <c r="L1041" s="68" t="str">
        <f t="shared" si="69"/>
        <v/>
      </c>
      <c r="M1041" s="30" t="str">
        <f t="shared" si="70"/>
        <v/>
      </c>
      <c r="N1041" s="68" t="str">
        <f t="shared" si="71"/>
        <v/>
      </c>
      <c r="O1041" s="68" t="str">
        <f t="shared" si="72"/>
        <v/>
      </c>
    </row>
    <row r="1042" spans="2:15" ht="18" customHeight="1" x14ac:dyDescent="0.25">
      <c r="B1042" s="21">
        <v>1037</v>
      </c>
      <c r="C1042" s="39"/>
      <c r="D1042" s="39"/>
      <c r="E1042" s="30"/>
      <c r="F1042" s="30"/>
      <c r="G1042" s="30"/>
      <c r="H1042" s="30"/>
      <c r="I1042" s="73"/>
      <c r="J1042" s="68"/>
      <c r="K1042" s="30"/>
      <c r="L1042" s="68" t="str">
        <f t="shared" si="69"/>
        <v/>
      </c>
      <c r="M1042" s="30" t="str">
        <f t="shared" si="70"/>
        <v/>
      </c>
      <c r="N1042" s="68" t="str">
        <f t="shared" si="71"/>
        <v/>
      </c>
      <c r="O1042" s="68" t="str">
        <f t="shared" si="72"/>
        <v/>
      </c>
    </row>
    <row r="1043" spans="2:15" ht="18" customHeight="1" x14ac:dyDescent="0.25">
      <c r="B1043" s="21">
        <v>1038</v>
      </c>
      <c r="C1043" s="39"/>
      <c r="D1043" s="39"/>
      <c r="E1043" s="30"/>
      <c r="F1043" s="30"/>
      <c r="G1043" s="30"/>
      <c r="H1043" s="30"/>
      <c r="I1043" s="73"/>
      <c r="J1043" s="68"/>
      <c r="K1043" s="30"/>
      <c r="L1043" s="68" t="str">
        <f t="shared" si="69"/>
        <v/>
      </c>
      <c r="M1043" s="30" t="str">
        <f t="shared" si="70"/>
        <v/>
      </c>
      <c r="N1043" s="68" t="str">
        <f t="shared" si="71"/>
        <v/>
      </c>
      <c r="O1043" s="68" t="str">
        <f t="shared" si="72"/>
        <v/>
      </c>
    </row>
    <row r="1044" spans="2:15" ht="18" customHeight="1" x14ac:dyDescent="0.25">
      <c r="B1044" s="21">
        <v>1039</v>
      </c>
      <c r="C1044" s="39"/>
      <c r="D1044" s="39"/>
      <c r="E1044" s="30"/>
      <c r="F1044" s="30"/>
      <c r="G1044" s="30"/>
      <c r="H1044" s="30"/>
      <c r="I1044" s="73"/>
      <c r="J1044" s="68"/>
      <c r="K1044" s="30"/>
      <c r="L1044" s="68" t="str">
        <f t="shared" si="69"/>
        <v/>
      </c>
      <c r="M1044" s="30" t="str">
        <f t="shared" si="70"/>
        <v/>
      </c>
      <c r="N1044" s="68" t="str">
        <f t="shared" si="71"/>
        <v/>
      </c>
      <c r="O1044" s="68" t="str">
        <f t="shared" si="72"/>
        <v/>
      </c>
    </row>
    <row r="1045" spans="2:15" ht="18" customHeight="1" x14ac:dyDescent="0.25">
      <c r="B1045" s="21">
        <v>1040</v>
      </c>
      <c r="C1045" s="39"/>
      <c r="D1045" s="39"/>
      <c r="E1045" s="30"/>
      <c r="F1045" s="30"/>
      <c r="G1045" s="30"/>
      <c r="H1045" s="30"/>
      <c r="I1045" s="73"/>
      <c r="J1045" s="68"/>
      <c r="K1045" s="30"/>
      <c r="L1045" s="68" t="str">
        <f t="shared" si="69"/>
        <v/>
      </c>
      <c r="M1045" s="30" t="str">
        <f t="shared" si="70"/>
        <v/>
      </c>
      <c r="N1045" s="68" t="str">
        <f t="shared" si="71"/>
        <v/>
      </c>
      <c r="O1045" s="68" t="str">
        <f t="shared" si="72"/>
        <v/>
      </c>
    </row>
    <row r="1046" spans="2:15" ht="18" customHeight="1" x14ac:dyDescent="0.25">
      <c r="B1046" s="21">
        <v>1041</v>
      </c>
      <c r="C1046" s="39"/>
      <c r="D1046" s="39"/>
      <c r="E1046" s="30"/>
      <c r="F1046" s="30"/>
      <c r="G1046" s="30"/>
      <c r="H1046" s="30"/>
      <c r="I1046" s="73"/>
      <c r="J1046" s="68"/>
      <c r="K1046" s="30"/>
      <c r="L1046" s="68" t="str">
        <f t="shared" si="69"/>
        <v/>
      </c>
      <c r="M1046" s="30" t="str">
        <f t="shared" si="70"/>
        <v/>
      </c>
      <c r="N1046" s="68" t="str">
        <f t="shared" si="71"/>
        <v/>
      </c>
      <c r="O1046" s="68" t="str">
        <f t="shared" si="72"/>
        <v/>
      </c>
    </row>
    <row r="1047" spans="2:15" ht="18" customHeight="1" x14ac:dyDescent="0.25">
      <c r="B1047" s="21">
        <v>1042</v>
      </c>
      <c r="C1047" s="39"/>
      <c r="D1047" s="39"/>
      <c r="E1047" s="30"/>
      <c r="F1047" s="30"/>
      <c r="G1047" s="30"/>
      <c r="H1047" s="30"/>
      <c r="I1047" s="73"/>
      <c r="J1047" s="68"/>
      <c r="K1047" s="30"/>
      <c r="L1047" s="68" t="str">
        <f t="shared" si="69"/>
        <v/>
      </c>
      <c r="M1047" s="30" t="str">
        <f t="shared" si="70"/>
        <v/>
      </c>
      <c r="N1047" s="68" t="str">
        <f t="shared" si="71"/>
        <v/>
      </c>
      <c r="O1047" s="68" t="str">
        <f t="shared" si="72"/>
        <v/>
      </c>
    </row>
    <row r="1048" spans="2:15" ht="18" customHeight="1" x14ac:dyDescent="0.25">
      <c r="B1048" s="21">
        <v>1043</v>
      </c>
      <c r="C1048" s="39"/>
      <c r="D1048" s="39"/>
      <c r="E1048" s="30"/>
      <c r="F1048" s="30"/>
      <c r="G1048" s="30"/>
      <c r="H1048" s="30"/>
      <c r="I1048" s="73"/>
      <c r="J1048" s="68"/>
      <c r="K1048" s="30"/>
      <c r="L1048" s="68" t="str">
        <f t="shared" si="69"/>
        <v/>
      </c>
      <c r="M1048" s="30" t="str">
        <f t="shared" si="70"/>
        <v/>
      </c>
      <c r="N1048" s="68" t="str">
        <f t="shared" si="71"/>
        <v/>
      </c>
      <c r="O1048" s="68" t="str">
        <f t="shared" si="72"/>
        <v/>
      </c>
    </row>
    <row r="1049" spans="2:15" ht="18" customHeight="1" x14ac:dyDescent="0.25">
      <c r="B1049" s="21">
        <v>1044</v>
      </c>
      <c r="C1049" s="39"/>
      <c r="D1049" s="39"/>
      <c r="E1049" s="30"/>
      <c r="F1049" s="30"/>
      <c r="G1049" s="30"/>
      <c r="H1049" s="30"/>
      <c r="I1049" s="73"/>
      <c r="J1049" s="68"/>
      <c r="K1049" s="30"/>
      <c r="L1049" s="68" t="str">
        <f t="shared" si="69"/>
        <v/>
      </c>
      <c r="M1049" s="30" t="str">
        <f t="shared" si="70"/>
        <v/>
      </c>
      <c r="N1049" s="68" t="str">
        <f t="shared" si="71"/>
        <v/>
      </c>
      <c r="O1049" s="68" t="str">
        <f t="shared" si="72"/>
        <v/>
      </c>
    </row>
    <row r="1050" spans="2:15" ht="18" customHeight="1" x14ac:dyDescent="0.25">
      <c r="B1050" s="21">
        <v>1045</v>
      </c>
      <c r="C1050" s="39"/>
      <c r="D1050" s="39"/>
      <c r="E1050" s="30"/>
      <c r="F1050" s="30"/>
      <c r="G1050" s="30"/>
      <c r="H1050" s="30"/>
      <c r="I1050" s="73"/>
      <c r="J1050" s="68"/>
      <c r="K1050" s="30"/>
      <c r="L1050" s="68" t="str">
        <f t="shared" si="69"/>
        <v/>
      </c>
      <c r="M1050" s="30" t="str">
        <f t="shared" si="70"/>
        <v/>
      </c>
      <c r="N1050" s="68" t="str">
        <f t="shared" si="71"/>
        <v/>
      </c>
      <c r="O1050" s="68" t="str">
        <f t="shared" si="72"/>
        <v/>
      </c>
    </row>
    <row r="1051" spans="2:15" ht="18" customHeight="1" x14ac:dyDescent="0.25">
      <c r="B1051" s="21">
        <v>1046</v>
      </c>
      <c r="C1051" s="39"/>
      <c r="D1051" s="39"/>
      <c r="E1051" s="30"/>
      <c r="F1051" s="30"/>
      <c r="G1051" s="30"/>
      <c r="H1051" s="30"/>
      <c r="I1051" s="73"/>
      <c r="J1051" s="68"/>
      <c r="K1051" s="30"/>
      <c r="L1051" s="68" t="str">
        <f t="shared" si="69"/>
        <v/>
      </c>
      <c r="M1051" s="30" t="str">
        <f t="shared" si="70"/>
        <v/>
      </c>
      <c r="N1051" s="68" t="str">
        <f t="shared" si="71"/>
        <v/>
      </c>
      <c r="O1051" s="68" t="str">
        <f t="shared" si="72"/>
        <v/>
      </c>
    </row>
    <row r="1052" spans="2:15" ht="18" customHeight="1" x14ac:dyDescent="0.25">
      <c r="B1052" s="21">
        <v>1047</v>
      </c>
      <c r="C1052" s="39"/>
      <c r="D1052" s="39"/>
      <c r="E1052" s="30"/>
      <c r="F1052" s="30"/>
      <c r="G1052" s="30"/>
      <c r="H1052" s="30"/>
      <c r="I1052" s="73"/>
      <c r="J1052" s="68"/>
      <c r="K1052" s="30"/>
      <c r="L1052" s="68" t="str">
        <f t="shared" si="69"/>
        <v/>
      </c>
      <c r="M1052" s="30" t="str">
        <f t="shared" si="70"/>
        <v/>
      </c>
      <c r="N1052" s="68" t="str">
        <f t="shared" si="71"/>
        <v/>
      </c>
      <c r="O1052" s="68" t="str">
        <f t="shared" si="72"/>
        <v/>
      </c>
    </row>
    <row r="1053" spans="2:15" ht="18" customHeight="1" x14ac:dyDescent="0.25">
      <c r="B1053" s="21">
        <v>1048</v>
      </c>
      <c r="C1053" s="39"/>
      <c r="D1053" s="39"/>
      <c r="E1053" s="30"/>
      <c r="F1053" s="30"/>
      <c r="G1053" s="30"/>
      <c r="H1053" s="30"/>
      <c r="I1053" s="73"/>
      <c r="J1053" s="68"/>
      <c r="K1053" s="30"/>
      <c r="L1053" s="68" t="str">
        <f t="shared" si="69"/>
        <v/>
      </c>
      <c r="M1053" s="30" t="str">
        <f t="shared" si="70"/>
        <v/>
      </c>
      <c r="N1053" s="68" t="str">
        <f t="shared" si="71"/>
        <v/>
      </c>
      <c r="O1053" s="68" t="str">
        <f t="shared" si="72"/>
        <v/>
      </c>
    </row>
    <row r="1054" spans="2:15" ht="18" customHeight="1" x14ac:dyDescent="0.25">
      <c r="B1054" s="21">
        <v>1049</v>
      </c>
      <c r="C1054" s="39"/>
      <c r="D1054" s="39"/>
      <c r="E1054" s="30"/>
      <c r="F1054" s="30"/>
      <c r="G1054" s="30"/>
      <c r="H1054" s="30"/>
      <c r="I1054" s="73"/>
      <c r="J1054" s="68"/>
      <c r="K1054" s="30"/>
      <c r="L1054" s="68" t="str">
        <f t="shared" si="69"/>
        <v/>
      </c>
      <c r="M1054" s="30" t="str">
        <f t="shared" si="70"/>
        <v/>
      </c>
      <c r="N1054" s="68" t="str">
        <f t="shared" si="71"/>
        <v/>
      </c>
      <c r="O1054" s="68" t="str">
        <f t="shared" si="72"/>
        <v/>
      </c>
    </row>
    <row r="1055" spans="2:15" ht="18" customHeight="1" x14ac:dyDescent="0.25">
      <c r="B1055" s="21">
        <v>1050</v>
      </c>
      <c r="C1055" s="39"/>
      <c r="D1055" s="39"/>
      <c r="E1055" s="30"/>
      <c r="F1055" s="30"/>
      <c r="G1055" s="30"/>
      <c r="H1055" s="30"/>
      <c r="I1055" s="73"/>
      <c r="J1055" s="68"/>
      <c r="K1055" s="30"/>
      <c r="L1055" s="68" t="str">
        <f t="shared" si="69"/>
        <v/>
      </c>
      <c r="M1055" s="30" t="str">
        <f t="shared" si="70"/>
        <v/>
      </c>
      <c r="N1055" s="68" t="str">
        <f t="shared" si="71"/>
        <v/>
      </c>
      <c r="O1055" s="68" t="str">
        <f t="shared" si="72"/>
        <v/>
      </c>
    </row>
    <row r="1056" spans="2:15" ht="18" customHeight="1" x14ac:dyDescent="0.25">
      <c r="B1056" s="21">
        <v>1051</v>
      </c>
      <c r="C1056" s="39"/>
      <c r="D1056" s="39"/>
      <c r="E1056" s="30"/>
      <c r="F1056" s="30"/>
      <c r="G1056" s="30"/>
      <c r="H1056" s="30"/>
      <c r="I1056" s="73"/>
      <c r="J1056" s="68"/>
      <c r="K1056" s="30"/>
      <c r="L1056" s="68" t="str">
        <f t="shared" si="69"/>
        <v/>
      </c>
      <c r="M1056" s="30" t="str">
        <f t="shared" si="70"/>
        <v/>
      </c>
      <c r="N1056" s="68" t="str">
        <f t="shared" si="71"/>
        <v/>
      </c>
      <c r="O1056" s="68" t="str">
        <f t="shared" si="72"/>
        <v/>
      </c>
    </row>
    <row r="1057" spans="2:15" ht="18" customHeight="1" x14ac:dyDescent="0.25">
      <c r="B1057" s="21">
        <v>1052</v>
      </c>
      <c r="C1057" s="39"/>
      <c r="D1057" s="39"/>
      <c r="E1057" s="30"/>
      <c r="F1057" s="30"/>
      <c r="G1057" s="30"/>
      <c r="H1057" s="30"/>
      <c r="I1057" s="73"/>
      <c r="J1057" s="68"/>
      <c r="K1057" s="30"/>
      <c r="L1057" s="68" t="str">
        <f t="shared" si="69"/>
        <v/>
      </c>
      <c r="M1057" s="30" t="str">
        <f t="shared" si="70"/>
        <v/>
      </c>
      <c r="N1057" s="68" t="str">
        <f t="shared" si="71"/>
        <v/>
      </c>
      <c r="O1057" s="68" t="str">
        <f t="shared" si="72"/>
        <v/>
      </c>
    </row>
    <row r="1058" spans="2:15" ht="18" customHeight="1" x14ac:dyDescent="0.25">
      <c r="B1058" s="21">
        <v>1053</v>
      </c>
      <c r="C1058" s="39"/>
      <c r="D1058" s="39"/>
      <c r="E1058" s="30"/>
      <c r="F1058" s="30"/>
      <c r="G1058" s="30"/>
      <c r="H1058" s="30"/>
      <c r="I1058" s="73"/>
      <c r="J1058" s="68"/>
      <c r="K1058" s="30"/>
      <c r="L1058" s="68" t="str">
        <f t="shared" si="69"/>
        <v/>
      </c>
      <c r="M1058" s="30" t="str">
        <f t="shared" si="70"/>
        <v/>
      </c>
      <c r="N1058" s="68" t="str">
        <f t="shared" si="71"/>
        <v/>
      </c>
      <c r="O1058" s="68" t="str">
        <f t="shared" si="72"/>
        <v/>
      </c>
    </row>
    <row r="1059" spans="2:15" ht="18" customHeight="1" x14ac:dyDescent="0.25">
      <c r="B1059" s="21">
        <v>1054</v>
      </c>
      <c r="C1059" s="39"/>
      <c r="D1059" s="39"/>
      <c r="E1059" s="30"/>
      <c r="F1059" s="30"/>
      <c r="G1059" s="30"/>
      <c r="H1059" s="30"/>
      <c r="I1059" s="73"/>
      <c r="J1059" s="68"/>
      <c r="K1059" s="30"/>
      <c r="L1059" s="68" t="str">
        <f t="shared" si="69"/>
        <v/>
      </c>
      <c r="M1059" s="30" t="str">
        <f t="shared" si="70"/>
        <v/>
      </c>
      <c r="N1059" s="68" t="str">
        <f t="shared" si="71"/>
        <v/>
      </c>
      <c r="O1059" s="68" t="str">
        <f t="shared" si="72"/>
        <v/>
      </c>
    </row>
    <row r="1060" spans="2:15" ht="18" customHeight="1" x14ac:dyDescent="0.25">
      <c r="B1060" s="21">
        <v>1055</v>
      </c>
      <c r="C1060" s="39"/>
      <c r="D1060" s="39"/>
      <c r="E1060" s="30"/>
      <c r="F1060" s="30"/>
      <c r="G1060" s="30"/>
      <c r="H1060" s="30"/>
      <c r="I1060" s="73"/>
      <c r="J1060" s="68"/>
      <c r="K1060" s="30"/>
      <c r="L1060" s="68" t="str">
        <f t="shared" si="69"/>
        <v/>
      </c>
      <c r="M1060" s="30" t="str">
        <f t="shared" si="70"/>
        <v/>
      </c>
      <c r="N1060" s="68" t="str">
        <f t="shared" si="71"/>
        <v/>
      </c>
      <c r="O1060" s="68" t="str">
        <f t="shared" si="72"/>
        <v/>
      </c>
    </row>
    <row r="1061" spans="2:15" ht="18" customHeight="1" x14ac:dyDescent="0.25">
      <c r="B1061" s="21">
        <v>1056</v>
      </c>
      <c r="C1061" s="39"/>
      <c r="D1061" s="39"/>
      <c r="E1061" s="30"/>
      <c r="F1061" s="30"/>
      <c r="G1061" s="30"/>
      <c r="H1061" s="30"/>
      <c r="I1061" s="73"/>
      <c r="J1061" s="68"/>
      <c r="K1061" s="30"/>
      <c r="L1061" s="68" t="str">
        <f t="shared" si="69"/>
        <v/>
      </c>
      <c r="M1061" s="30" t="str">
        <f t="shared" si="70"/>
        <v/>
      </c>
      <c r="N1061" s="68" t="str">
        <f t="shared" si="71"/>
        <v/>
      </c>
      <c r="O1061" s="68" t="str">
        <f t="shared" si="72"/>
        <v/>
      </c>
    </row>
    <row r="1062" spans="2:15" ht="18" customHeight="1" x14ac:dyDescent="0.25">
      <c r="B1062" s="21">
        <v>1057</v>
      </c>
      <c r="C1062" s="39"/>
      <c r="D1062" s="39"/>
      <c r="E1062" s="30"/>
      <c r="F1062" s="30"/>
      <c r="G1062" s="30"/>
      <c r="H1062" s="30"/>
      <c r="I1062" s="73"/>
      <c r="J1062" s="68"/>
      <c r="K1062" s="30"/>
      <c r="L1062" s="68" t="str">
        <f t="shared" si="69"/>
        <v/>
      </c>
      <c r="M1062" s="30" t="str">
        <f t="shared" si="70"/>
        <v/>
      </c>
      <c r="N1062" s="68" t="str">
        <f t="shared" si="71"/>
        <v/>
      </c>
      <c r="O1062" s="68" t="str">
        <f t="shared" si="72"/>
        <v/>
      </c>
    </row>
    <row r="1063" spans="2:15" ht="18" customHeight="1" x14ac:dyDescent="0.25">
      <c r="B1063" s="21">
        <v>1058</v>
      </c>
      <c r="C1063" s="39"/>
      <c r="D1063" s="39"/>
      <c r="E1063" s="30"/>
      <c r="F1063" s="30"/>
      <c r="G1063" s="30"/>
      <c r="H1063" s="30"/>
      <c r="I1063" s="73"/>
      <c r="J1063" s="68"/>
      <c r="K1063" s="30"/>
      <c r="L1063" s="68" t="str">
        <f t="shared" si="69"/>
        <v/>
      </c>
      <c r="M1063" s="30" t="str">
        <f t="shared" si="70"/>
        <v/>
      </c>
      <c r="N1063" s="68" t="str">
        <f t="shared" si="71"/>
        <v/>
      </c>
      <c r="O1063" s="68" t="str">
        <f t="shared" si="72"/>
        <v/>
      </c>
    </row>
    <row r="1064" spans="2:15" ht="18" customHeight="1" x14ac:dyDescent="0.25">
      <c r="B1064" s="21">
        <v>1059</v>
      </c>
      <c r="C1064" s="39"/>
      <c r="D1064" s="39"/>
      <c r="E1064" s="30"/>
      <c r="F1064" s="30"/>
      <c r="G1064" s="30"/>
      <c r="H1064" s="30"/>
      <c r="I1064" s="73"/>
      <c r="J1064" s="68"/>
      <c r="K1064" s="30"/>
      <c r="L1064" s="68" t="str">
        <f t="shared" si="69"/>
        <v/>
      </c>
      <c r="M1064" s="30" t="str">
        <f t="shared" si="70"/>
        <v/>
      </c>
      <c r="N1064" s="68" t="str">
        <f t="shared" si="71"/>
        <v/>
      </c>
      <c r="O1064" s="68" t="str">
        <f t="shared" si="72"/>
        <v/>
      </c>
    </row>
    <row r="1065" spans="2:15" ht="18" customHeight="1" x14ac:dyDescent="0.25">
      <c r="B1065" s="21">
        <v>1060</v>
      </c>
      <c r="C1065" s="39"/>
      <c r="D1065" s="39"/>
      <c r="E1065" s="30"/>
      <c r="F1065" s="30"/>
      <c r="G1065" s="30"/>
      <c r="H1065" s="30"/>
      <c r="I1065" s="73"/>
      <c r="J1065" s="68"/>
      <c r="K1065" s="30"/>
      <c r="L1065" s="68" t="str">
        <f t="shared" si="69"/>
        <v/>
      </c>
      <c r="M1065" s="30" t="str">
        <f t="shared" si="70"/>
        <v/>
      </c>
      <c r="N1065" s="68" t="str">
        <f t="shared" si="71"/>
        <v/>
      </c>
      <c r="O1065" s="68" t="str">
        <f t="shared" si="72"/>
        <v/>
      </c>
    </row>
    <row r="1066" spans="2:15" ht="18" customHeight="1" x14ac:dyDescent="0.25">
      <c r="B1066" s="21">
        <v>1061</v>
      </c>
      <c r="C1066" s="39"/>
      <c r="D1066" s="39"/>
      <c r="E1066" s="30"/>
      <c r="F1066" s="30"/>
      <c r="G1066" s="30"/>
      <c r="H1066" s="30"/>
      <c r="I1066" s="73"/>
      <c r="J1066" s="68"/>
      <c r="K1066" s="30"/>
      <c r="L1066" s="68" t="str">
        <f t="shared" si="69"/>
        <v/>
      </c>
      <c r="M1066" s="30" t="str">
        <f t="shared" si="70"/>
        <v/>
      </c>
      <c r="N1066" s="68" t="str">
        <f t="shared" si="71"/>
        <v/>
      </c>
      <c r="O1066" s="68" t="str">
        <f t="shared" si="72"/>
        <v/>
      </c>
    </row>
    <row r="1067" spans="2:15" ht="18" customHeight="1" x14ac:dyDescent="0.25">
      <c r="B1067" s="21">
        <v>1062</v>
      </c>
      <c r="C1067" s="39"/>
      <c r="D1067" s="39"/>
      <c r="E1067" s="30"/>
      <c r="F1067" s="30"/>
      <c r="G1067" s="30"/>
      <c r="H1067" s="30"/>
      <c r="I1067" s="73"/>
      <c r="J1067" s="68"/>
      <c r="K1067" s="30"/>
      <c r="L1067" s="68" t="str">
        <f t="shared" si="69"/>
        <v/>
      </c>
      <c r="M1067" s="30" t="str">
        <f t="shared" si="70"/>
        <v/>
      </c>
      <c r="N1067" s="68" t="str">
        <f t="shared" si="71"/>
        <v/>
      </c>
      <c r="O1067" s="68" t="str">
        <f t="shared" si="72"/>
        <v/>
      </c>
    </row>
    <row r="1068" spans="2:15" ht="18" customHeight="1" x14ac:dyDescent="0.25">
      <c r="B1068" s="21">
        <v>1063</v>
      </c>
      <c r="C1068" s="39"/>
      <c r="D1068" s="39"/>
      <c r="E1068" s="30"/>
      <c r="F1068" s="30"/>
      <c r="G1068" s="30"/>
      <c r="H1068" s="30"/>
      <c r="I1068" s="73"/>
      <c r="J1068" s="68"/>
      <c r="K1068" s="30"/>
      <c r="L1068" s="68" t="str">
        <f t="shared" si="69"/>
        <v/>
      </c>
      <c r="M1068" s="30" t="str">
        <f t="shared" si="70"/>
        <v/>
      </c>
      <c r="N1068" s="68" t="str">
        <f t="shared" si="71"/>
        <v/>
      </c>
      <c r="O1068" s="68" t="str">
        <f t="shared" si="72"/>
        <v/>
      </c>
    </row>
    <row r="1069" spans="2:15" ht="18" customHeight="1" x14ac:dyDescent="0.25">
      <c r="B1069" s="21">
        <v>1064</v>
      </c>
      <c r="C1069" s="39"/>
      <c r="D1069" s="39"/>
      <c r="E1069" s="30"/>
      <c r="F1069" s="30"/>
      <c r="G1069" s="30"/>
      <c r="H1069" s="30"/>
      <c r="I1069" s="73"/>
      <c r="J1069" s="68"/>
      <c r="K1069" s="30"/>
      <c r="L1069" s="68" t="str">
        <f t="shared" si="69"/>
        <v/>
      </c>
      <c r="M1069" s="30" t="str">
        <f t="shared" si="70"/>
        <v/>
      </c>
      <c r="N1069" s="68" t="str">
        <f t="shared" si="71"/>
        <v/>
      </c>
      <c r="O1069" s="68" t="str">
        <f t="shared" si="72"/>
        <v/>
      </c>
    </row>
    <row r="1070" spans="2:15" ht="18" customHeight="1" x14ac:dyDescent="0.25">
      <c r="B1070" s="21">
        <v>1065</v>
      </c>
      <c r="C1070" s="39"/>
      <c r="D1070" s="39"/>
      <c r="E1070" s="30"/>
      <c r="F1070" s="30"/>
      <c r="G1070" s="30"/>
      <c r="H1070" s="30"/>
      <c r="I1070" s="73"/>
      <c r="J1070" s="68"/>
      <c r="K1070" s="30"/>
      <c r="L1070" s="68" t="str">
        <f t="shared" si="69"/>
        <v/>
      </c>
      <c r="M1070" s="30" t="str">
        <f t="shared" si="70"/>
        <v/>
      </c>
      <c r="N1070" s="68" t="str">
        <f t="shared" si="71"/>
        <v/>
      </c>
      <c r="O1070" s="68" t="str">
        <f t="shared" si="72"/>
        <v/>
      </c>
    </row>
    <row r="1071" spans="2:15" ht="18" customHeight="1" x14ac:dyDescent="0.25">
      <c r="B1071" s="21">
        <v>1066</v>
      </c>
      <c r="C1071" s="39"/>
      <c r="D1071" s="39"/>
      <c r="E1071" s="30"/>
      <c r="F1071" s="30"/>
      <c r="G1071" s="30"/>
      <c r="H1071" s="30"/>
      <c r="I1071" s="73"/>
      <c r="J1071" s="68"/>
      <c r="K1071" s="30"/>
      <c r="L1071" s="68" t="str">
        <f t="shared" si="69"/>
        <v/>
      </c>
      <c r="M1071" s="30" t="str">
        <f t="shared" si="70"/>
        <v/>
      </c>
      <c r="N1071" s="68" t="str">
        <f t="shared" si="71"/>
        <v/>
      </c>
      <c r="O1071" s="68" t="str">
        <f t="shared" si="72"/>
        <v/>
      </c>
    </row>
    <row r="1072" spans="2:15" ht="18" customHeight="1" x14ac:dyDescent="0.25">
      <c r="B1072" s="21">
        <v>1067</v>
      </c>
      <c r="C1072" s="39"/>
      <c r="D1072" s="39"/>
      <c r="E1072" s="30"/>
      <c r="F1072" s="30"/>
      <c r="G1072" s="30"/>
      <c r="H1072" s="30"/>
      <c r="I1072" s="73"/>
      <c r="J1072" s="68"/>
      <c r="K1072" s="30"/>
      <c r="L1072" s="68" t="str">
        <f t="shared" si="69"/>
        <v/>
      </c>
      <c r="M1072" s="30" t="str">
        <f t="shared" si="70"/>
        <v/>
      </c>
      <c r="N1072" s="68" t="str">
        <f t="shared" si="71"/>
        <v/>
      </c>
      <c r="O1072" s="68" t="str">
        <f t="shared" si="72"/>
        <v/>
      </c>
    </row>
    <row r="1073" spans="2:15" ht="18" customHeight="1" x14ac:dyDescent="0.25">
      <c r="B1073" s="21">
        <v>1068</v>
      </c>
      <c r="C1073" s="39"/>
      <c r="D1073" s="39"/>
      <c r="E1073" s="30"/>
      <c r="F1073" s="30"/>
      <c r="G1073" s="30"/>
      <c r="H1073" s="30"/>
      <c r="I1073" s="73"/>
      <c r="J1073" s="68"/>
      <c r="K1073" s="30"/>
      <c r="L1073" s="68" t="str">
        <f t="shared" si="69"/>
        <v/>
      </c>
      <c r="M1073" s="30" t="str">
        <f t="shared" si="70"/>
        <v/>
      </c>
      <c r="N1073" s="68" t="str">
        <f t="shared" si="71"/>
        <v/>
      </c>
      <c r="O1073" s="68" t="str">
        <f t="shared" si="72"/>
        <v/>
      </c>
    </row>
    <row r="1074" spans="2:15" ht="18" customHeight="1" x14ac:dyDescent="0.25">
      <c r="B1074" s="21">
        <v>1069</v>
      </c>
      <c r="C1074" s="39"/>
      <c r="D1074" s="39"/>
      <c r="E1074" s="30"/>
      <c r="F1074" s="30"/>
      <c r="G1074" s="30"/>
      <c r="H1074" s="30"/>
      <c r="I1074" s="73"/>
      <c r="J1074" s="68"/>
      <c r="K1074" s="30"/>
      <c r="L1074" s="68" t="str">
        <f t="shared" si="69"/>
        <v/>
      </c>
      <c r="M1074" s="30" t="str">
        <f t="shared" si="70"/>
        <v/>
      </c>
      <c r="N1074" s="68" t="str">
        <f t="shared" si="71"/>
        <v/>
      </c>
      <c r="O1074" s="68" t="str">
        <f t="shared" si="72"/>
        <v/>
      </c>
    </row>
    <row r="1075" spans="2:15" ht="18" customHeight="1" x14ac:dyDescent="0.25">
      <c r="B1075" s="21">
        <v>1070</v>
      </c>
      <c r="C1075" s="39"/>
      <c r="D1075" s="39"/>
      <c r="E1075" s="30"/>
      <c r="F1075" s="30"/>
      <c r="G1075" s="30"/>
      <c r="H1075" s="30"/>
      <c r="I1075" s="73"/>
      <c r="J1075" s="68"/>
      <c r="K1075" s="30"/>
      <c r="L1075" s="68" t="str">
        <f t="shared" si="69"/>
        <v/>
      </c>
      <c r="M1075" s="30" t="str">
        <f t="shared" si="70"/>
        <v/>
      </c>
      <c r="N1075" s="68" t="str">
        <f t="shared" si="71"/>
        <v/>
      </c>
      <c r="O1075" s="68" t="str">
        <f t="shared" si="72"/>
        <v/>
      </c>
    </row>
    <row r="1076" spans="2:15" ht="18" customHeight="1" x14ac:dyDescent="0.25">
      <c r="B1076" s="21">
        <v>1071</v>
      </c>
      <c r="C1076" s="39"/>
      <c r="D1076" s="39"/>
      <c r="E1076" s="30"/>
      <c r="F1076" s="30"/>
      <c r="G1076" s="30"/>
      <c r="H1076" s="30"/>
      <c r="I1076" s="73"/>
      <c r="J1076" s="68"/>
      <c r="K1076" s="30"/>
      <c r="L1076" s="68" t="str">
        <f t="shared" si="69"/>
        <v/>
      </c>
      <c r="M1076" s="30" t="str">
        <f t="shared" si="70"/>
        <v/>
      </c>
      <c r="N1076" s="68" t="str">
        <f t="shared" si="71"/>
        <v/>
      </c>
      <c r="O1076" s="68" t="str">
        <f t="shared" si="72"/>
        <v/>
      </c>
    </row>
    <row r="1077" spans="2:15" ht="18" customHeight="1" x14ac:dyDescent="0.25">
      <c r="B1077" s="21">
        <v>1072</v>
      </c>
      <c r="C1077" s="39"/>
      <c r="D1077" s="39"/>
      <c r="E1077" s="30"/>
      <c r="F1077" s="30"/>
      <c r="G1077" s="30"/>
      <c r="H1077" s="30"/>
      <c r="I1077" s="73"/>
      <c r="J1077" s="68"/>
      <c r="K1077" s="30"/>
      <c r="L1077" s="68" t="str">
        <f t="shared" si="69"/>
        <v/>
      </c>
      <c r="M1077" s="30" t="str">
        <f t="shared" si="70"/>
        <v/>
      </c>
      <c r="N1077" s="68" t="str">
        <f t="shared" si="71"/>
        <v/>
      </c>
      <c r="O1077" s="68" t="str">
        <f t="shared" si="72"/>
        <v/>
      </c>
    </row>
    <row r="1078" spans="2:15" ht="18" customHeight="1" x14ac:dyDescent="0.25">
      <c r="B1078" s="21">
        <v>1073</v>
      </c>
      <c r="C1078" s="39"/>
      <c r="D1078" s="39"/>
      <c r="E1078" s="30"/>
      <c r="F1078" s="30"/>
      <c r="G1078" s="30"/>
      <c r="H1078" s="30"/>
      <c r="I1078" s="73"/>
      <c r="J1078" s="68"/>
      <c r="K1078" s="30"/>
      <c r="L1078" s="68" t="str">
        <f t="shared" si="69"/>
        <v/>
      </c>
      <c r="M1078" s="30" t="str">
        <f t="shared" si="70"/>
        <v/>
      </c>
      <c r="N1078" s="68" t="str">
        <f t="shared" si="71"/>
        <v/>
      </c>
      <c r="O1078" s="68" t="str">
        <f t="shared" si="72"/>
        <v/>
      </c>
    </row>
    <row r="1079" spans="2:15" ht="18" customHeight="1" x14ac:dyDescent="0.25">
      <c r="B1079" s="21">
        <v>1074</v>
      </c>
      <c r="C1079" s="39"/>
      <c r="D1079" s="39"/>
      <c r="E1079" s="30"/>
      <c r="F1079" s="30"/>
      <c r="G1079" s="30"/>
      <c r="H1079" s="30"/>
      <c r="I1079" s="73"/>
      <c r="J1079" s="68"/>
      <c r="K1079" s="30"/>
      <c r="L1079" s="68" t="str">
        <f t="shared" si="69"/>
        <v/>
      </c>
      <c r="M1079" s="30" t="str">
        <f t="shared" si="70"/>
        <v/>
      </c>
      <c r="N1079" s="68" t="str">
        <f t="shared" si="71"/>
        <v/>
      </c>
      <c r="O1079" s="68" t="str">
        <f t="shared" si="72"/>
        <v/>
      </c>
    </row>
    <row r="1080" spans="2:15" ht="18" customHeight="1" x14ac:dyDescent="0.25">
      <c r="B1080" s="21">
        <v>1075</v>
      </c>
      <c r="C1080" s="39"/>
      <c r="D1080" s="39"/>
      <c r="E1080" s="30"/>
      <c r="F1080" s="30"/>
      <c r="G1080" s="30"/>
      <c r="H1080" s="30"/>
      <c r="I1080" s="73"/>
      <c r="J1080" s="68"/>
      <c r="K1080" s="30"/>
      <c r="L1080" s="68" t="str">
        <f t="shared" si="69"/>
        <v/>
      </c>
      <c r="M1080" s="30" t="str">
        <f t="shared" si="70"/>
        <v/>
      </c>
      <c r="N1080" s="68" t="str">
        <f t="shared" si="71"/>
        <v/>
      </c>
      <c r="O1080" s="68" t="str">
        <f t="shared" si="72"/>
        <v/>
      </c>
    </row>
    <row r="1081" spans="2:15" ht="18" customHeight="1" x14ac:dyDescent="0.25">
      <c r="B1081" s="21">
        <v>1076</v>
      </c>
      <c r="C1081" s="39"/>
      <c r="D1081" s="39"/>
      <c r="E1081" s="30"/>
      <c r="F1081" s="30"/>
      <c r="G1081" s="30"/>
      <c r="H1081" s="30"/>
      <c r="I1081" s="73"/>
      <c r="J1081" s="68"/>
      <c r="K1081" s="30"/>
      <c r="L1081" s="68" t="str">
        <f t="shared" si="69"/>
        <v/>
      </c>
      <c r="M1081" s="30" t="str">
        <f t="shared" si="70"/>
        <v/>
      </c>
      <c r="N1081" s="68" t="str">
        <f t="shared" si="71"/>
        <v/>
      </c>
      <c r="O1081" s="68" t="str">
        <f t="shared" si="72"/>
        <v/>
      </c>
    </row>
    <row r="1082" spans="2:15" ht="18" customHeight="1" x14ac:dyDescent="0.25">
      <c r="B1082" s="21">
        <v>1077</v>
      </c>
      <c r="C1082" s="39"/>
      <c r="D1082" s="39"/>
      <c r="E1082" s="30"/>
      <c r="F1082" s="30"/>
      <c r="G1082" s="30"/>
      <c r="H1082" s="30"/>
      <c r="I1082" s="73"/>
      <c r="J1082" s="68"/>
      <c r="K1082" s="30"/>
      <c r="L1082" s="68" t="str">
        <f t="shared" si="69"/>
        <v/>
      </c>
      <c r="M1082" s="30" t="str">
        <f t="shared" si="70"/>
        <v/>
      </c>
      <c r="N1082" s="68" t="str">
        <f t="shared" si="71"/>
        <v/>
      </c>
      <c r="O1082" s="68" t="str">
        <f t="shared" si="72"/>
        <v/>
      </c>
    </row>
    <row r="1083" spans="2:15" ht="18" customHeight="1" x14ac:dyDescent="0.25">
      <c r="B1083" s="21">
        <v>1078</v>
      </c>
      <c r="C1083" s="39"/>
      <c r="D1083" s="39"/>
      <c r="E1083" s="30"/>
      <c r="F1083" s="30"/>
      <c r="G1083" s="30"/>
      <c r="H1083" s="30"/>
      <c r="I1083" s="73"/>
      <c r="J1083" s="68"/>
      <c r="K1083" s="30"/>
      <c r="L1083" s="68" t="str">
        <f t="shared" si="69"/>
        <v/>
      </c>
      <c r="M1083" s="30" t="str">
        <f t="shared" si="70"/>
        <v/>
      </c>
      <c r="N1083" s="68" t="str">
        <f t="shared" si="71"/>
        <v/>
      </c>
      <c r="O1083" s="68" t="str">
        <f t="shared" si="72"/>
        <v/>
      </c>
    </row>
    <row r="1084" spans="2:15" ht="18" customHeight="1" x14ac:dyDescent="0.25">
      <c r="B1084" s="21">
        <v>1079</v>
      </c>
      <c r="C1084" s="39"/>
      <c r="D1084" s="39"/>
      <c r="E1084" s="30"/>
      <c r="F1084" s="30"/>
      <c r="G1084" s="30"/>
      <c r="H1084" s="30"/>
      <c r="I1084" s="73"/>
      <c r="J1084" s="68"/>
      <c r="K1084" s="30"/>
      <c r="L1084" s="68" t="str">
        <f t="shared" si="69"/>
        <v/>
      </c>
      <c r="M1084" s="30" t="str">
        <f t="shared" si="70"/>
        <v/>
      </c>
      <c r="N1084" s="68" t="str">
        <f t="shared" si="71"/>
        <v/>
      </c>
      <c r="O1084" s="68" t="str">
        <f t="shared" si="72"/>
        <v/>
      </c>
    </row>
    <row r="1085" spans="2:15" ht="18" customHeight="1" x14ac:dyDescent="0.25">
      <c r="B1085" s="21">
        <v>1080</v>
      </c>
      <c r="C1085" s="39"/>
      <c r="D1085" s="39"/>
      <c r="E1085" s="30"/>
      <c r="F1085" s="30"/>
      <c r="G1085" s="30"/>
      <c r="H1085" s="30"/>
      <c r="I1085" s="73"/>
      <c r="J1085" s="68"/>
      <c r="K1085" s="30"/>
      <c r="L1085" s="68" t="str">
        <f t="shared" si="69"/>
        <v/>
      </c>
      <c r="M1085" s="30" t="str">
        <f t="shared" si="70"/>
        <v/>
      </c>
      <c r="N1085" s="68" t="str">
        <f t="shared" si="71"/>
        <v/>
      </c>
      <c r="O1085" s="68" t="str">
        <f t="shared" si="72"/>
        <v/>
      </c>
    </row>
    <row r="1086" spans="2:15" ht="18" customHeight="1" x14ac:dyDescent="0.25">
      <c r="B1086" s="21">
        <v>1081</v>
      </c>
      <c r="C1086" s="39"/>
      <c r="D1086" s="39"/>
      <c r="E1086" s="30"/>
      <c r="F1086" s="30"/>
      <c r="G1086" s="30"/>
      <c r="H1086" s="30"/>
      <c r="I1086" s="73"/>
      <c r="J1086" s="68"/>
      <c r="K1086" s="30"/>
      <c r="L1086" s="68" t="str">
        <f t="shared" si="69"/>
        <v/>
      </c>
      <c r="M1086" s="30" t="str">
        <f t="shared" si="70"/>
        <v/>
      </c>
      <c r="N1086" s="68" t="str">
        <f t="shared" si="71"/>
        <v/>
      </c>
      <c r="O1086" s="68" t="str">
        <f t="shared" si="72"/>
        <v/>
      </c>
    </row>
    <row r="1087" spans="2:15" ht="18" customHeight="1" x14ac:dyDescent="0.25">
      <c r="B1087" s="21">
        <v>1082</v>
      </c>
      <c r="C1087" s="39"/>
      <c r="D1087" s="39"/>
      <c r="E1087" s="30"/>
      <c r="F1087" s="30"/>
      <c r="G1087" s="30"/>
      <c r="H1087" s="30"/>
      <c r="I1087" s="73"/>
      <c r="J1087" s="68"/>
      <c r="K1087" s="30"/>
      <c r="L1087" s="68" t="str">
        <f t="shared" si="69"/>
        <v/>
      </c>
      <c r="M1087" s="30" t="str">
        <f t="shared" si="70"/>
        <v/>
      </c>
      <c r="N1087" s="68" t="str">
        <f t="shared" si="71"/>
        <v/>
      </c>
      <c r="O1087" s="68" t="str">
        <f t="shared" si="72"/>
        <v/>
      </c>
    </row>
    <row r="1088" spans="2:15" ht="18" customHeight="1" x14ac:dyDescent="0.25">
      <c r="B1088" s="21">
        <v>1083</v>
      </c>
      <c r="C1088" s="39"/>
      <c r="D1088" s="39"/>
      <c r="E1088" s="30"/>
      <c r="F1088" s="30"/>
      <c r="G1088" s="30"/>
      <c r="H1088" s="30"/>
      <c r="I1088" s="73"/>
      <c r="J1088" s="68"/>
      <c r="K1088" s="30"/>
      <c r="L1088" s="68" t="str">
        <f t="shared" si="69"/>
        <v/>
      </c>
      <c r="M1088" s="30" t="str">
        <f t="shared" si="70"/>
        <v/>
      </c>
      <c r="N1088" s="68" t="str">
        <f t="shared" si="71"/>
        <v/>
      </c>
      <c r="O1088" s="68" t="str">
        <f t="shared" si="72"/>
        <v/>
      </c>
    </row>
    <row r="1089" spans="2:15" ht="18" customHeight="1" x14ac:dyDescent="0.25">
      <c r="B1089" s="21">
        <v>1084</v>
      </c>
      <c r="C1089" s="39"/>
      <c r="D1089" s="39"/>
      <c r="E1089" s="30"/>
      <c r="F1089" s="30"/>
      <c r="G1089" s="30"/>
      <c r="H1089" s="30"/>
      <c r="I1089" s="73"/>
      <c r="J1089" s="68"/>
      <c r="K1089" s="30"/>
      <c r="L1089" s="68" t="str">
        <f t="shared" si="69"/>
        <v/>
      </c>
      <c r="M1089" s="30" t="str">
        <f t="shared" si="70"/>
        <v/>
      </c>
      <c r="N1089" s="68" t="str">
        <f t="shared" si="71"/>
        <v/>
      </c>
      <c r="O1089" s="68" t="str">
        <f t="shared" si="72"/>
        <v/>
      </c>
    </row>
    <row r="1090" spans="2:15" ht="18" customHeight="1" x14ac:dyDescent="0.25">
      <c r="B1090" s="21">
        <v>1085</v>
      </c>
      <c r="C1090" s="39"/>
      <c r="D1090" s="39"/>
      <c r="E1090" s="30"/>
      <c r="F1090" s="30"/>
      <c r="G1090" s="30"/>
      <c r="H1090" s="30"/>
      <c r="I1090" s="73"/>
      <c r="J1090" s="68"/>
      <c r="K1090" s="30"/>
      <c r="L1090" s="68" t="str">
        <f t="shared" si="69"/>
        <v/>
      </c>
      <c r="M1090" s="30" t="str">
        <f t="shared" si="70"/>
        <v/>
      </c>
      <c r="N1090" s="68" t="str">
        <f t="shared" si="71"/>
        <v/>
      </c>
      <c r="O1090" s="68" t="str">
        <f t="shared" si="72"/>
        <v/>
      </c>
    </row>
    <row r="1091" spans="2:15" ht="18" customHeight="1" x14ac:dyDescent="0.25">
      <c r="B1091" s="21">
        <v>1086</v>
      </c>
      <c r="C1091" s="39"/>
      <c r="D1091" s="39"/>
      <c r="E1091" s="30"/>
      <c r="F1091" s="30"/>
      <c r="G1091" s="30"/>
      <c r="H1091" s="30"/>
      <c r="I1091" s="73"/>
      <c r="J1091" s="68"/>
      <c r="K1091" s="30"/>
      <c r="L1091" s="68" t="str">
        <f t="shared" si="69"/>
        <v/>
      </c>
      <c r="M1091" s="30" t="str">
        <f t="shared" si="70"/>
        <v/>
      </c>
      <c r="N1091" s="68" t="str">
        <f t="shared" si="71"/>
        <v/>
      </c>
      <c r="O1091" s="68" t="str">
        <f t="shared" si="72"/>
        <v/>
      </c>
    </row>
    <row r="1092" spans="2:15" ht="18" customHeight="1" x14ac:dyDescent="0.25">
      <c r="B1092" s="21">
        <v>1087</v>
      </c>
      <c r="C1092" s="39"/>
      <c r="D1092" s="39"/>
      <c r="E1092" s="30"/>
      <c r="F1092" s="30"/>
      <c r="G1092" s="30"/>
      <c r="H1092" s="30"/>
      <c r="I1092" s="73"/>
      <c r="J1092" s="68"/>
      <c r="K1092" s="30"/>
      <c r="L1092" s="68" t="str">
        <f t="shared" si="69"/>
        <v/>
      </c>
      <c r="M1092" s="30" t="str">
        <f t="shared" si="70"/>
        <v/>
      </c>
      <c r="N1092" s="68" t="str">
        <f t="shared" si="71"/>
        <v/>
      </c>
      <c r="O1092" s="68" t="str">
        <f t="shared" si="72"/>
        <v/>
      </c>
    </row>
    <row r="1093" spans="2:15" ht="18" customHeight="1" x14ac:dyDescent="0.25">
      <c r="B1093" s="21">
        <v>1088</v>
      </c>
      <c r="C1093" s="39"/>
      <c r="D1093" s="39"/>
      <c r="E1093" s="30"/>
      <c r="F1093" s="30"/>
      <c r="G1093" s="30"/>
      <c r="H1093" s="30"/>
      <c r="I1093" s="73"/>
      <c r="J1093" s="68"/>
      <c r="K1093" s="30"/>
      <c r="L1093" s="68" t="str">
        <f t="shared" si="69"/>
        <v/>
      </c>
      <c r="M1093" s="30" t="str">
        <f t="shared" si="70"/>
        <v/>
      </c>
      <c r="N1093" s="68" t="str">
        <f t="shared" si="71"/>
        <v/>
      </c>
      <c r="O1093" s="68" t="str">
        <f t="shared" si="72"/>
        <v/>
      </c>
    </row>
    <row r="1094" spans="2:15" ht="18" customHeight="1" x14ac:dyDescent="0.25">
      <c r="B1094" s="21">
        <v>1089</v>
      </c>
      <c r="C1094" s="39"/>
      <c r="D1094" s="39"/>
      <c r="E1094" s="30"/>
      <c r="F1094" s="30"/>
      <c r="G1094" s="30"/>
      <c r="H1094" s="30"/>
      <c r="I1094" s="73"/>
      <c r="J1094" s="68"/>
      <c r="K1094" s="30"/>
      <c r="L1094" s="68" t="str">
        <f t="shared" si="69"/>
        <v/>
      </c>
      <c r="M1094" s="30" t="str">
        <f t="shared" si="70"/>
        <v/>
      </c>
      <c r="N1094" s="68" t="str">
        <f t="shared" si="71"/>
        <v/>
      </c>
      <c r="O1094" s="68" t="str">
        <f t="shared" si="72"/>
        <v/>
      </c>
    </row>
    <row r="1095" spans="2:15" ht="18" customHeight="1" x14ac:dyDescent="0.25">
      <c r="B1095" s="21">
        <v>1090</v>
      </c>
      <c r="C1095" s="39"/>
      <c r="D1095" s="39"/>
      <c r="E1095" s="30"/>
      <c r="F1095" s="30"/>
      <c r="G1095" s="30"/>
      <c r="H1095" s="30"/>
      <c r="I1095" s="73"/>
      <c r="J1095" s="68"/>
      <c r="K1095" s="30"/>
      <c r="L1095" s="68" t="str">
        <f t="shared" si="69"/>
        <v/>
      </c>
      <c r="M1095" s="30" t="str">
        <f t="shared" si="70"/>
        <v/>
      </c>
      <c r="N1095" s="68" t="str">
        <f t="shared" si="71"/>
        <v/>
      </c>
      <c r="O1095" s="68" t="str">
        <f t="shared" si="72"/>
        <v/>
      </c>
    </row>
    <row r="1096" spans="2:15" ht="18" customHeight="1" x14ac:dyDescent="0.25">
      <c r="B1096" s="21">
        <v>1091</v>
      </c>
      <c r="C1096" s="39"/>
      <c r="D1096" s="39"/>
      <c r="E1096" s="30"/>
      <c r="F1096" s="30"/>
      <c r="G1096" s="30"/>
      <c r="H1096" s="30"/>
      <c r="I1096" s="73"/>
      <c r="J1096" s="68"/>
      <c r="K1096" s="30"/>
      <c r="L1096" s="68" t="str">
        <f t="shared" si="69"/>
        <v/>
      </c>
      <c r="M1096" s="30" t="str">
        <f t="shared" si="70"/>
        <v/>
      </c>
      <c r="N1096" s="68" t="str">
        <f t="shared" si="71"/>
        <v/>
      </c>
      <c r="O1096" s="68" t="str">
        <f t="shared" si="72"/>
        <v/>
      </c>
    </row>
    <row r="1097" spans="2:15" ht="18" customHeight="1" x14ac:dyDescent="0.25">
      <c r="B1097" s="21">
        <v>1092</v>
      </c>
      <c r="C1097" s="39"/>
      <c r="D1097" s="39"/>
      <c r="E1097" s="30"/>
      <c r="F1097" s="30"/>
      <c r="G1097" s="30"/>
      <c r="H1097" s="30"/>
      <c r="I1097" s="73"/>
      <c r="J1097" s="68"/>
      <c r="K1097" s="30"/>
      <c r="L1097" s="68" t="str">
        <f t="shared" si="69"/>
        <v/>
      </c>
      <c r="M1097" s="30" t="str">
        <f t="shared" si="70"/>
        <v/>
      </c>
      <c r="N1097" s="68" t="str">
        <f t="shared" si="71"/>
        <v/>
      </c>
      <c r="O1097" s="68" t="str">
        <f t="shared" si="72"/>
        <v/>
      </c>
    </row>
    <row r="1098" spans="2:15" ht="18" customHeight="1" x14ac:dyDescent="0.25">
      <c r="B1098" s="21">
        <v>1093</v>
      </c>
      <c r="C1098" s="39"/>
      <c r="D1098" s="39"/>
      <c r="E1098" s="30"/>
      <c r="F1098" s="30"/>
      <c r="G1098" s="30"/>
      <c r="H1098" s="30"/>
      <c r="I1098" s="73"/>
      <c r="J1098" s="68"/>
      <c r="K1098" s="30"/>
      <c r="L1098" s="68" t="str">
        <f t="shared" si="69"/>
        <v/>
      </c>
      <c r="M1098" s="30" t="str">
        <f t="shared" si="70"/>
        <v/>
      </c>
      <c r="N1098" s="68" t="str">
        <f t="shared" si="71"/>
        <v/>
      </c>
      <c r="O1098" s="68" t="str">
        <f t="shared" si="72"/>
        <v/>
      </c>
    </row>
    <row r="1099" spans="2:15" ht="18" customHeight="1" x14ac:dyDescent="0.25">
      <c r="B1099" s="21">
        <v>1094</v>
      </c>
      <c r="C1099" s="39"/>
      <c r="D1099" s="39"/>
      <c r="E1099" s="30"/>
      <c r="F1099" s="30"/>
      <c r="G1099" s="30"/>
      <c r="H1099" s="30"/>
      <c r="I1099" s="73"/>
      <c r="J1099" s="68"/>
      <c r="K1099" s="30"/>
      <c r="L1099" s="68" t="str">
        <f t="shared" si="69"/>
        <v/>
      </c>
      <c r="M1099" s="30" t="str">
        <f t="shared" si="70"/>
        <v/>
      </c>
      <c r="N1099" s="68" t="str">
        <f t="shared" si="71"/>
        <v/>
      </c>
      <c r="O1099" s="68" t="str">
        <f t="shared" si="72"/>
        <v/>
      </c>
    </row>
    <row r="1100" spans="2:15" ht="18" customHeight="1" x14ac:dyDescent="0.25">
      <c r="B1100" s="21">
        <v>1095</v>
      </c>
      <c r="C1100" s="39"/>
      <c r="D1100" s="39"/>
      <c r="E1100" s="30"/>
      <c r="F1100" s="30"/>
      <c r="G1100" s="30"/>
      <c r="H1100" s="30"/>
      <c r="I1100" s="73"/>
      <c r="J1100" s="68"/>
      <c r="K1100" s="30"/>
      <c r="L1100" s="68" t="str">
        <f t="shared" si="69"/>
        <v/>
      </c>
      <c r="M1100" s="30" t="str">
        <f t="shared" si="70"/>
        <v/>
      </c>
      <c r="N1100" s="68" t="str">
        <f t="shared" si="71"/>
        <v/>
      </c>
      <c r="O1100" s="68" t="str">
        <f t="shared" si="72"/>
        <v/>
      </c>
    </row>
    <row r="1101" spans="2:15" ht="18" customHeight="1" x14ac:dyDescent="0.25">
      <c r="B1101" s="21">
        <v>1096</v>
      </c>
      <c r="C1101" s="39"/>
      <c r="D1101" s="39"/>
      <c r="E1101" s="30"/>
      <c r="F1101" s="30"/>
      <c r="G1101" s="30"/>
      <c r="H1101" s="30"/>
      <c r="I1101" s="73"/>
      <c r="J1101" s="68"/>
      <c r="K1101" s="30"/>
      <c r="L1101" s="68" t="str">
        <f t="shared" ref="L1101:L1164" si="73">IF(C1101="","",IF(D1101="","Não Finalizada","Finalizada"))</f>
        <v/>
      </c>
      <c r="M1101" s="30" t="str">
        <f t="shared" ref="M1101:M1164" si="74">IF(E1101="","","#"&amp;B1101&amp;" ("&amp;TEXT(C1101,"dd/mmm")&amp;") - "&amp;E1101&amp;"/"&amp;F1101)</f>
        <v/>
      </c>
      <c r="N1101" s="68" t="str">
        <f t="shared" ref="N1101:N1164" si="75">IF(D1101="","",D1101-C1101)</f>
        <v/>
      </c>
      <c r="O1101" s="68" t="str">
        <f t="shared" ref="O1101:O1164" si="76">IF(J1101="","",J1101-I1101)</f>
        <v/>
      </c>
    </row>
    <row r="1102" spans="2:15" ht="18" customHeight="1" x14ac:dyDescent="0.25">
      <c r="B1102" s="21">
        <v>1097</v>
      </c>
      <c r="C1102" s="39"/>
      <c r="D1102" s="39"/>
      <c r="E1102" s="30"/>
      <c r="F1102" s="30"/>
      <c r="G1102" s="30"/>
      <c r="H1102" s="30"/>
      <c r="I1102" s="73"/>
      <c r="J1102" s="68"/>
      <c r="K1102" s="30"/>
      <c r="L1102" s="68" t="str">
        <f t="shared" si="73"/>
        <v/>
      </c>
      <c r="M1102" s="30" t="str">
        <f t="shared" si="74"/>
        <v/>
      </c>
      <c r="N1102" s="68" t="str">
        <f t="shared" si="75"/>
        <v/>
      </c>
      <c r="O1102" s="68" t="str">
        <f t="shared" si="76"/>
        <v/>
      </c>
    </row>
    <row r="1103" spans="2:15" ht="18" customHeight="1" x14ac:dyDescent="0.25">
      <c r="B1103" s="21">
        <v>1098</v>
      </c>
      <c r="C1103" s="39"/>
      <c r="D1103" s="39"/>
      <c r="E1103" s="30"/>
      <c r="F1103" s="30"/>
      <c r="G1103" s="30"/>
      <c r="H1103" s="30"/>
      <c r="I1103" s="73"/>
      <c r="J1103" s="68"/>
      <c r="K1103" s="30"/>
      <c r="L1103" s="68" t="str">
        <f t="shared" si="73"/>
        <v/>
      </c>
      <c r="M1103" s="30" t="str">
        <f t="shared" si="74"/>
        <v/>
      </c>
      <c r="N1103" s="68" t="str">
        <f t="shared" si="75"/>
        <v/>
      </c>
      <c r="O1103" s="68" t="str">
        <f t="shared" si="76"/>
        <v/>
      </c>
    </row>
    <row r="1104" spans="2:15" ht="18" customHeight="1" x14ac:dyDescent="0.25">
      <c r="B1104" s="21">
        <v>1099</v>
      </c>
      <c r="C1104" s="39"/>
      <c r="D1104" s="39"/>
      <c r="E1104" s="30"/>
      <c r="F1104" s="30"/>
      <c r="G1104" s="30"/>
      <c r="H1104" s="30"/>
      <c r="I1104" s="73"/>
      <c r="J1104" s="68"/>
      <c r="K1104" s="30"/>
      <c r="L1104" s="68" t="str">
        <f t="shared" si="73"/>
        <v/>
      </c>
      <c r="M1104" s="30" t="str">
        <f t="shared" si="74"/>
        <v/>
      </c>
      <c r="N1104" s="68" t="str">
        <f t="shared" si="75"/>
        <v/>
      </c>
      <c r="O1104" s="68" t="str">
        <f t="shared" si="76"/>
        <v/>
      </c>
    </row>
    <row r="1105" spans="2:15" ht="18" customHeight="1" x14ac:dyDescent="0.25">
      <c r="B1105" s="21">
        <v>1100</v>
      </c>
      <c r="C1105" s="39"/>
      <c r="D1105" s="39"/>
      <c r="E1105" s="30"/>
      <c r="F1105" s="30"/>
      <c r="G1105" s="30"/>
      <c r="H1105" s="30"/>
      <c r="I1105" s="73"/>
      <c r="J1105" s="68"/>
      <c r="K1105" s="30"/>
      <c r="L1105" s="68" t="str">
        <f t="shared" si="73"/>
        <v/>
      </c>
      <c r="M1105" s="30" t="str">
        <f t="shared" si="74"/>
        <v/>
      </c>
      <c r="N1105" s="68" t="str">
        <f t="shared" si="75"/>
        <v/>
      </c>
      <c r="O1105" s="68" t="str">
        <f t="shared" si="76"/>
        <v/>
      </c>
    </row>
    <row r="1106" spans="2:15" ht="18" customHeight="1" x14ac:dyDescent="0.25">
      <c r="B1106" s="21">
        <v>1101</v>
      </c>
      <c r="C1106" s="39"/>
      <c r="D1106" s="39"/>
      <c r="E1106" s="30"/>
      <c r="F1106" s="30"/>
      <c r="G1106" s="30"/>
      <c r="H1106" s="30"/>
      <c r="I1106" s="73"/>
      <c r="J1106" s="68"/>
      <c r="K1106" s="30"/>
      <c r="L1106" s="68" t="str">
        <f t="shared" si="73"/>
        <v/>
      </c>
      <c r="M1106" s="30" t="str">
        <f t="shared" si="74"/>
        <v/>
      </c>
      <c r="N1106" s="68" t="str">
        <f t="shared" si="75"/>
        <v/>
      </c>
      <c r="O1106" s="68" t="str">
        <f t="shared" si="76"/>
        <v/>
      </c>
    </row>
    <row r="1107" spans="2:15" ht="18" customHeight="1" x14ac:dyDescent="0.25">
      <c r="B1107" s="21">
        <v>1102</v>
      </c>
      <c r="C1107" s="39"/>
      <c r="D1107" s="39"/>
      <c r="E1107" s="30"/>
      <c r="F1107" s="30"/>
      <c r="G1107" s="30"/>
      <c r="H1107" s="30"/>
      <c r="I1107" s="73"/>
      <c r="J1107" s="68"/>
      <c r="K1107" s="30"/>
      <c r="L1107" s="68" t="str">
        <f t="shared" si="73"/>
        <v/>
      </c>
      <c r="M1107" s="30" t="str">
        <f t="shared" si="74"/>
        <v/>
      </c>
      <c r="N1107" s="68" t="str">
        <f t="shared" si="75"/>
        <v/>
      </c>
      <c r="O1107" s="68" t="str">
        <f t="shared" si="76"/>
        <v/>
      </c>
    </row>
    <row r="1108" spans="2:15" ht="18" customHeight="1" x14ac:dyDescent="0.25">
      <c r="B1108" s="21">
        <v>1103</v>
      </c>
      <c r="C1108" s="39"/>
      <c r="D1108" s="39"/>
      <c r="E1108" s="30"/>
      <c r="F1108" s="30"/>
      <c r="G1108" s="30"/>
      <c r="H1108" s="30"/>
      <c r="I1108" s="73"/>
      <c r="J1108" s="68"/>
      <c r="K1108" s="30"/>
      <c r="L1108" s="68" t="str">
        <f t="shared" si="73"/>
        <v/>
      </c>
      <c r="M1108" s="30" t="str">
        <f t="shared" si="74"/>
        <v/>
      </c>
      <c r="N1108" s="68" t="str">
        <f t="shared" si="75"/>
        <v/>
      </c>
      <c r="O1108" s="68" t="str">
        <f t="shared" si="76"/>
        <v/>
      </c>
    </row>
    <row r="1109" spans="2:15" ht="18" customHeight="1" x14ac:dyDescent="0.25">
      <c r="B1109" s="21">
        <v>1104</v>
      </c>
      <c r="C1109" s="39"/>
      <c r="D1109" s="39"/>
      <c r="E1109" s="30"/>
      <c r="F1109" s="30"/>
      <c r="G1109" s="30"/>
      <c r="H1109" s="30"/>
      <c r="I1109" s="73"/>
      <c r="J1109" s="68"/>
      <c r="K1109" s="30"/>
      <c r="L1109" s="68" t="str">
        <f t="shared" si="73"/>
        <v/>
      </c>
      <c r="M1109" s="30" t="str">
        <f t="shared" si="74"/>
        <v/>
      </c>
      <c r="N1109" s="68" t="str">
        <f t="shared" si="75"/>
        <v/>
      </c>
      <c r="O1109" s="68" t="str">
        <f t="shared" si="76"/>
        <v/>
      </c>
    </row>
    <row r="1110" spans="2:15" ht="18" customHeight="1" x14ac:dyDescent="0.25">
      <c r="B1110" s="21">
        <v>1105</v>
      </c>
      <c r="C1110" s="39"/>
      <c r="D1110" s="39"/>
      <c r="E1110" s="30"/>
      <c r="F1110" s="30"/>
      <c r="G1110" s="30"/>
      <c r="H1110" s="30"/>
      <c r="I1110" s="73"/>
      <c r="J1110" s="68"/>
      <c r="K1110" s="30"/>
      <c r="L1110" s="68" t="str">
        <f t="shared" si="73"/>
        <v/>
      </c>
      <c r="M1110" s="30" t="str">
        <f t="shared" si="74"/>
        <v/>
      </c>
      <c r="N1110" s="68" t="str">
        <f t="shared" si="75"/>
        <v/>
      </c>
      <c r="O1110" s="68" t="str">
        <f t="shared" si="76"/>
        <v/>
      </c>
    </row>
    <row r="1111" spans="2:15" ht="18" customHeight="1" x14ac:dyDescent="0.25">
      <c r="B1111" s="21">
        <v>1106</v>
      </c>
      <c r="C1111" s="39"/>
      <c r="D1111" s="39"/>
      <c r="E1111" s="30"/>
      <c r="F1111" s="30"/>
      <c r="G1111" s="30"/>
      <c r="H1111" s="30"/>
      <c r="I1111" s="73"/>
      <c r="J1111" s="68"/>
      <c r="K1111" s="30"/>
      <c r="L1111" s="68" t="str">
        <f t="shared" si="73"/>
        <v/>
      </c>
      <c r="M1111" s="30" t="str">
        <f t="shared" si="74"/>
        <v/>
      </c>
      <c r="N1111" s="68" t="str">
        <f t="shared" si="75"/>
        <v/>
      </c>
      <c r="O1111" s="68" t="str">
        <f t="shared" si="76"/>
        <v/>
      </c>
    </row>
    <row r="1112" spans="2:15" ht="18" customHeight="1" x14ac:dyDescent="0.25">
      <c r="B1112" s="21">
        <v>1107</v>
      </c>
      <c r="C1112" s="39"/>
      <c r="D1112" s="39"/>
      <c r="E1112" s="30"/>
      <c r="F1112" s="30"/>
      <c r="G1112" s="30"/>
      <c r="H1112" s="30"/>
      <c r="I1112" s="73"/>
      <c r="J1112" s="68"/>
      <c r="K1112" s="30"/>
      <c r="L1112" s="68" t="str">
        <f t="shared" si="73"/>
        <v/>
      </c>
      <c r="M1112" s="30" t="str">
        <f t="shared" si="74"/>
        <v/>
      </c>
      <c r="N1112" s="68" t="str">
        <f t="shared" si="75"/>
        <v/>
      </c>
      <c r="O1112" s="68" t="str">
        <f t="shared" si="76"/>
        <v/>
      </c>
    </row>
    <row r="1113" spans="2:15" ht="18" customHeight="1" x14ac:dyDescent="0.25">
      <c r="B1113" s="21">
        <v>1108</v>
      </c>
      <c r="C1113" s="39"/>
      <c r="D1113" s="39"/>
      <c r="E1113" s="30"/>
      <c r="F1113" s="30"/>
      <c r="G1113" s="30"/>
      <c r="H1113" s="30"/>
      <c r="I1113" s="73"/>
      <c r="J1113" s="68"/>
      <c r="K1113" s="30"/>
      <c r="L1113" s="68" t="str">
        <f t="shared" si="73"/>
        <v/>
      </c>
      <c r="M1113" s="30" t="str">
        <f t="shared" si="74"/>
        <v/>
      </c>
      <c r="N1113" s="68" t="str">
        <f t="shared" si="75"/>
        <v/>
      </c>
      <c r="O1113" s="68" t="str">
        <f t="shared" si="76"/>
        <v/>
      </c>
    </row>
    <row r="1114" spans="2:15" ht="18" customHeight="1" x14ac:dyDescent="0.25">
      <c r="B1114" s="21">
        <v>1109</v>
      </c>
      <c r="C1114" s="39"/>
      <c r="D1114" s="39"/>
      <c r="E1114" s="30"/>
      <c r="F1114" s="30"/>
      <c r="G1114" s="30"/>
      <c r="H1114" s="30"/>
      <c r="I1114" s="73"/>
      <c r="J1114" s="68"/>
      <c r="K1114" s="30"/>
      <c r="L1114" s="68" t="str">
        <f t="shared" si="73"/>
        <v/>
      </c>
      <c r="M1114" s="30" t="str">
        <f t="shared" si="74"/>
        <v/>
      </c>
      <c r="N1114" s="68" t="str">
        <f t="shared" si="75"/>
        <v/>
      </c>
      <c r="O1114" s="68" t="str">
        <f t="shared" si="76"/>
        <v/>
      </c>
    </row>
    <row r="1115" spans="2:15" ht="18" customHeight="1" x14ac:dyDescent="0.25">
      <c r="B1115" s="21">
        <v>1110</v>
      </c>
      <c r="C1115" s="39"/>
      <c r="D1115" s="39"/>
      <c r="E1115" s="30"/>
      <c r="F1115" s="30"/>
      <c r="G1115" s="30"/>
      <c r="H1115" s="30"/>
      <c r="I1115" s="73"/>
      <c r="J1115" s="68"/>
      <c r="K1115" s="30"/>
      <c r="L1115" s="68" t="str">
        <f t="shared" si="73"/>
        <v/>
      </c>
      <c r="M1115" s="30" t="str">
        <f t="shared" si="74"/>
        <v/>
      </c>
      <c r="N1115" s="68" t="str">
        <f t="shared" si="75"/>
        <v/>
      </c>
      <c r="O1115" s="68" t="str">
        <f t="shared" si="76"/>
        <v/>
      </c>
    </row>
    <row r="1116" spans="2:15" ht="18" customHeight="1" x14ac:dyDescent="0.25">
      <c r="B1116" s="21">
        <v>1111</v>
      </c>
      <c r="C1116" s="39"/>
      <c r="D1116" s="39"/>
      <c r="E1116" s="30"/>
      <c r="F1116" s="30"/>
      <c r="G1116" s="30"/>
      <c r="H1116" s="30"/>
      <c r="I1116" s="73"/>
      <c r="J1116" s="68"/>
      <c r="K1116" s="30"/>
      <c r="L1116" s="68" t="str">
        <f t="shared" si="73"/>
        <v/>
      </c>
      <c r="M1116" s="30" t="str">
        <f t="shared" si="74"/>
        <v/>
      </c>
      <c r="N1116" s="68" t="str">
        <f t="shared" si="75"/>
        <v/>
      </c>
      <c r="O1116" s="68" t="str">
        <f t="shared" si="76"/>
        <v/>
      </c>
    </row>
    <row r="1117" spans="2:15" ht="18" customHeight="1" x14ac:dyDescent="0.25">
      <c r="B1117" s="21">
        <v>1112</v>
      </c>
      <c r="C1117" s="39"/>
      <c r="D1117" s="39"/>
      <c r="E1117" s="30"/>
      <c r="F1117" s="30"/>
      <c r="G1117" s="30"/>
      <c r="H1117" s="30"/>
      <c r="I1117" s="73"/>
      <c r="J1117" s="68"/>
      <c r="K1117" s="30"/>
      <c r="L1117" s="68" t="str">
        <f t="shared" si="73"/>
        <v/>
      </c>
      <c r="M1117" s="30" t="str">
        <f t="shared" si="74"/>
        <v/>
      </c>
      <c r="N1117" s="68" t="str">
        <f t="shared" si="75"/>
        <v/>
      </c>
      <c r="O1117" s="68" t="str">
        <f t="shared" si="76"/>
        <v/>
      </c>
    </row>
    <row r="1118" spans="2:15" ht="18" customHeight="1" x14ac:dyDescent="0.25">
      <c r="B1118" s="21">
        <v>1113</v>
      </c>
      <c r="C1118" s="39"/>
      <c r="D1118" s="39"/>
      <c r="E1118" s="30"/>
      <c r="F1118" s="30"/>
      <c r="G1118" s="30"/>
      <c r="H1118" s="30"/>
      <c r="I1118" s="73"/>
      <c r="J1118" s="68"/>
      <c r="K1118" s="30"/>
      <c r="L1118" s="68" t="str">
        <f t="shared" si="73"/>
        <v/>
      </c>
      <c r="M1118" s="30" t="str">
        <f t="shared" si="74"/>
        <v/>
      </c>
      <c r="N1118" s="68" t="str">
        <f t="shared" si="75"/>
        <v/>
      </c>
      <c r="O1118" s="68" t="str">
        <f t="shared" si="76"/>
        <v/>
      </c>
    </row>
    <row r="1119" spans="2:15" ht="18" customHeight="1" x14ac:dyDescent="0.25">
      <c r="B1119" s="21">
        <v>1114</v>
      </c>
      <c r="C1119" s="39"/>
      <c r="D1119" s="39"/>
      <c r="E1119" s="30"/>
      <c r="F1119" s="30"/>
      <c r="G1119" s="30"/>
      <c r="H1119" s="30"/>
      <c r="I1119" s="73"/>
      <c r="J1119" s="68"/>
      <c r="K1119" s="30"/>
      <c r="L1119" s="68" t="str">
        <f t="shared" si="73"/>
        <v/>
      </c>
      <c r="M1119" s="30" t="str">
        <f t="shared" si="74"/>
        <v/>
      </c>
      <c r="N1119" s="68" t="str">
        <f t="shared" si="75"/>
        <v/>
      </c>
      <c r="O1119" s="68" t="str">
        <f t="shared" si="76"/>
        <v/>
      </c>
    </row>
    <row r="1120" spans="2:15" ht="18" customHeight="1" x14ac:dyDescent="0.25">
      <c r="B1120" s="21">
        <v>1115</v>
      </c>
      <c r="C1120" s="39"/>
      <c r="D1120" s="39"/>
      <c r="E1120" s="30"/>
      <c r="F1120" s="30"/>
      <c r="G1120" s="30"/>
      <c r="H1120" s="30"/>
      <c r="I1120" s="73"/>
      <c r="J1120" s="68"/>
      <c r="K1120" s="30"/>
      <c r="L1120" s="68" t="str">
        <f t="shared" si="73"/>
        <v/>
      </c>
      <c r="M1120" s="30" t="str">
        <f t="shared" si="74"/>
        <v/>
      </c>
      <c r="N1120" s="68" t="str">
        <f t="shared" si="75"/>
        <v/>
      </c>
      <c r="O1120" s="68" t="str">
        <f t="shared" si="76"/>
        <v/>
      </c>
    </row>
    <row r="1121" spans="2:15" ht="18" customHeight="1" x14ac:dyDescent="0.25">
      <c r="B1121" s="21">
        <v>1116</v>
      </c>
      <c r="C1121" s="39"/>
      <c r="D1121" s="39"/>
      <c r="E1121" s="30"/>
      <c r="F1121" s="30"/>
      <c r="G1121" s="30"/>
      <c r="H1121" s="30"/>
      <c r="I1121" s="73"/>
      <c r="J1121" s="68"/>
      <c r="K1121" s="30"/>
      <c r="L1121" s="68" t="str">
        <f t="shared" si="73"/>
        <v/>
      </c>
      <c r="M1121" s="30" t="str">
        <f t="shared" si="74"/>
        <v/>
      </c>
      <c r="N1121" s="68" t="str">
        <f t="shared" si="75"/>
        <v/>
      </c>
      <c r="O1121" s="68" t="str">
        <f t="shared" si="76"/>
        <v/>
      </c>
    </row>
    <row r="1122" spans="2:15" ht="18" customHeight="1" x14ac:dyDescent="0.25">
      <c r="B1122" s="21">
        <v>1117</v>
      </c>
      <c r="C1122" s="39"/>
      <c r="D1122" s="39"/>
      <c r="E1122" s="30"/>
      <c r="F1122" s="30"/>
      <c r="G1122" s="30"/>
      <c r="H1122" s="30"/>
      <c r="I1122" s="73"/>
      <c r="J1122" s="68"/>
      <c r="K1122" s="30"/>
      <c r="L1122" s="68" t="str">
        <f t="shared" si="73"/>
        <v/>
      </c>
      <c r="M1122" s="30" t="str">
        <f t="shared" si="74"/>
        <v/>
      </c>
      <c r="N1122" s="68" t="str">
        <f t="shared" si="75"/>
        <v/>
      </c>
      <c r="O1122" s="68" t="str">
        <f t="shared" si="76"/>
        <v/>
      </c>
    </row>
    <row r="1123" spans="2:15" ht="18" customHeight="1" x14ac:dyDescent="0.25">
      <c r="B1123" s="21">
        <v>1118</v>
      </c>
      <c r="C1123" s="39"/>
      <c r="D1123" s="39"/>
      <c r="E1123" s="30"/>
      <c r="F1123" s="30"/>
      <c r="G1123" s="30"/>
      <c r="H1123" s="30"/>
      <c r="I1123" s="73"/>
      <c r="J1123" s="68"/>
      <c r="K1123" s="30"/>
      <c r="L1123" s="68" t="str">
        <f t="shared" si="73"/>
        <v/>
      </c>
      <c r="M1123" s="30" t="str">
        <f t="shared" si="74"/>
        <v/>
      </c>
      <c r="N1123" s="68" t="str">
        <f t="shared" si="75"/>
        <v/>
      </c>
      <c r="O1123" s="68" t="str">
        <f t="shared" si="76"/>
        <v/>
      </c>
    </row>
    <row r="1124" spans="2:15" ht="18" customHeight="1" x14ac:dyDescent="0.25">
      <c r="B1124" s="21">
        <v>1119</v>
      </c>
      <c r="C1124" s="39"/>
      <c r="D1124" s="39"/>
      <c r="E1124" s="30"/>
      <c r="F1124" s="30"/>
      <c r="G1124" s="30"/>
      <c r="H1124" s="30"/>
      <c r="I1124" s="73"/>
      <c r="J1124" s="68"/>
      <c r="K1124" s="30"/>
      <c r="L1124" s="68" t="str">
        <f t="shared" si="73"/>
        <v/>
      </c>
      <c r="M1124" s="30" t="str">
        <f t="shared" si="74"/>
        <v/>
      </c>
      <c r="N1124" s="68" t="str">
        <f t="shared" si="75"/>
        <v/>
      </c>
      <c r="O1124" s="68" t="str">
        <f t="shared" si="76"/>
        <v/>
      </c>
    </row>
    <row r="1125" spans="2:15" ht="18" customHeight="1" x14ac:dyDescent="0.25">
      <c r="B1125" s="21">
        <v>1120</v>
      </c>
      <c r="C1125" s="39"/>
      <c r="D1125" s="39"/>
      <c r="E1125" s="30"/>
      <c r="F1125" s="30"/>
      <c r="G1125" s="30"/>
      <c r="H1125" s="30"/>
      <c r="I1125" s="73"/>
      <c r="J1125" s="68"/>
      <c r="K1125" s="30"/>
      <c r="L1125" s="68" t="str">
        <f t="shared" si="73"/>
        <v/>
      </c>
      <c r="M1125" s="30" t="str">
        <f t="shared" si="74"/>
        <v/>
      </c>
      <c r="N1125" s="68" t="str">
        <f t="shared" si="75"/>
        <v/>
      </c>
      <c r="O1125" s="68" t="str">
        <f t="shared" si="76"/>
        <v/>
      </c>
    </row>
    <row r="1126" spans="2:15" ht="18" customHeight="1" x14ac:dyDescent="0.25">
      <c r="B1126" s="21">
        <v>1121</v>
      </c>
      <c r="C1126" s="39"/>
      <c r="D1126" s="39"/>
      <c r="E1126" s="30"/>
      <c r="F1126" s="30"/>
      <c r="G1126" s="30"/>
      <c r="H1126" s="30"/>
      <c r="I1126" s="73"/>
      <c r="J1126" s="68"/>
      <c r="K1126" s="30"/>
      <c r="L1126" s="68" t="str">
        <f t="shared" si="73"/>
        <v/>
      </c>
      <c r="M1126" s="30" t="str">
        <f t="shared" si="74"/>
        <v/>
      </c>
      <c r="N1126" s="68" t="str">
        <f t="shared" si="75"/>
        <v/>
      </c>
      <c r="O1126" s="68" t="str">
        <f t="shared" si="76"/>
        <v/>
      </c>
    </row>
    <row r="1127" spans="2:15" ht="18" customHeight="1" x14ac:dyDescent="0.25">
      <c r="B1127" s="21">
        <v>1122</v>
      </c>
      <c r="C1127" s="39"/>
      <c r="D1127" s="39"/>
      <c r="E1127" s="30"/>
      <c r="F1127" s="30"/>
      <c r="G1127" s="30"/>
      <c r="H1127" s="30"/>
      <c r="I1127" s="73"/>
      <c r="J1127" s="68"/>
      <c r="K1127" s="30"/>
      <c r="L1127" s="68" t="str">
        <f t="shared" si="73"/>
        <v/>
      </c>
      <c r="M1127" s="30" t="str">
        <f t="shared" si="74"/>
        <v/>
      </c>
      <c r="N1127" s="68" t="str">
        <f t="shared" si="75"/>
        <v/>
      </c>
      <c r="O1127" s="68" t="str">
        <f t="shared" si="76"/>
        <v/>
      </c>
    </row>
    <row r="1128" spans="2:15" ht="18" customHeight="1" x14ac:dyDescent="0.25">
      <c r="B1128" s="21">
        <v>1123</v>
      </c>
      <c r="C1128" s="39"/>
      <c r="D1128" s="39"/>
      <c r="E1128" s="30"/>
      <c r="F1128" s="30"/>
      <c r="G1128" s="30"/>
      <c r="H1128" s="30"/>
      <c r="I1128" s="73"/>
      <c r="J1128" s="68"/>
      <c r="K1128" s="30"/>
      <c r="L1128" s="68" t="str">
        <f t="shared" si="73"/>
        <v/>
      </c>
      <c r="M1128" s="30" t="str">
        <f t="shared" si="74"/>
        <v/>
      </c>
      <c r="N1128" s="68" t="str">
        <f t="shared" si="75"/>
        <v/>
      </c>
      <c r="O1128" s="68" t="str">
        <f t="shared" si="76"/>
        <v/>
      </c>
    </row>
    <row r="1129" spans="2:15" ht="18" customHeight="1" x14ac:dyDescent="0.25">
      <c r="B1129" s="21">
        <v>1124</v>
      </c>
      <c r="C1129" s="39"/>
      <c r="D1129" s="39"/>
      <c r="E1129" s="30"/>
      <c r="F1129" s="30"/>
      <c r="G1129" s="30"/>
      <c r="H1129" s="30"/>
      <c r="I1129" s="73"/>
      <c r="J1129" s="68"/>
      <c r="K1129" s="30"/>
      <c r="L1129" s="68" t="str">
        <f t="shared" si="73"/>
        <v/>
      </c>
      <c r="M1129" s="30" t="str">
        <f t="shared" si="74"/>
        <v/>
      </c>
      <c r="N1129" s="68" t="str">
        <f t="shared" si="75"/>
        <v/>
      </c>
      <c r="O1129" s="68" t="str">
        <f t="shared" si="76"/>
        <v/>
      </c>
    </row>
    <row r="1130" spans="2:15" ht="18" customHeight="1" x14ac:dyDescent="0.25">
      <c r="B1130" s="21">
        <v>1125</v>
      </c>
      <c r="C1130" s="39"/>
      <c r="D1130" s="39"/>
      <c r="E1130" s="30"/>
      <c r="F1130" s="30"/>
      <c r="G1130" s="30"/>
      <c r="H1130" s="30"/>
      <c r="I1130" s="73"/>
      <c r="J1130" s="68"/>
      <c r="K1130" s="30"/>
      <c r="L1130" s="68" t="str">
        <f t="shared" si="73"/>
        <v/>
      </c>
      <c r="M1130" s="30" t="str">
        <f t="shared" si="74"/>
        <v/>
      </c>
      <c r="N1130" s="68" t="str">
        <f t="shared" si="75"/>
        <v/>
      </c>
      <c r="O1130" s="68" t="str">
        <f t="shared" si="76"/>
        <v/>
      </c>
    </row>
    <row r="1131" spans="2:15" ht="18" customHeight="1" x14ac:dyDescent="0.25">
      <c r="B1131" s="21">
        <v>1126</v>
      </c>
      <c r="C1131" s="39"/>
      <c r="D1131" s="39"/>
      <c r="E1131" s="30"/>
      <c r="F1131" s="30"/>
      <c r="G1131" s="30"/>
      <c r="H1131" s="30"/>
      <c r="I1131" s="73"/>
      <c r="J1131" s="68"/>
      <c r="K1131" s="30"/>
      <c r="L1131" s="68" t="str">
        <f t="shared" si="73"/>
        <v/>
      </c>
      <c r="M1131" s="30" t="str">
        <f t="shared" si="74"/>
        <v/>
      </c>
      <c r="N1131" s="68" t="str">
        <f t="shared" si="75"/>
        <v/>
      </c>
      <c r="O1131" s="68" t="str">
        <f t="shared" si="76"/>
        <v/>
      </c>
    </row>
    <row r="1132" spans="2:15" ht="18" customHeight="1" x14ac:dyDescent="0.25">
      <c r="B1132" s="21">
        <v>1127</v>
      </c>
      <c r="C1132" s="39"/>
      <c r="D1132" s="39"/>
      <c r="E1132" s="30"/>
      <c r="F1132" s="30"/>
      <c r="G1132" s="30"/>
      <c r="H1132" s="30"/>
      <c r="I1132" s="73"/>
      <c r="J1132" s="68"/>
      <c r="K1132" s="30"/>
      <c r="L1132" s="68" t="str">
        <f t="shared" si="73"/>
        <v/>
      </c>
      <c r="M1132" s="30" t="str">
        <f t="shared" si="74"/>
        <v/>
      </c>
      <c r="N1132" s="68" t="str">
        <f t="shared" si="75"/>
        <v/>
      </c>
      <c r="O1132" s="68" t="str">
        <f t="shared" si="76"/>
        <v/>
      </c>
    </row>
    <row r="1133" spans="2:15" ht="18" customHeight="1" x14ac:dyDescent="0.25">
      <c r="B1133" s="21">
        <v>1128</v>
      </c>
      <c r="C1133" s="39"/>
      <c r="D1133" s="39"/>
      <c r="E1133" s="30"/>
      <c r="F1133" s="30"/>
      <c r="G1133" s="30"/>
      <c r="H1133" s="30"/>
      <c r="I1133" s="73"/>
      <c r="J1133" s="68"/>
      <c r="K1133" s="30"/>
      <c r="L1133" s="68" t="str">
        <f t="shared" si="73"/>
        <v/>
      </c>
      <c r="M1133" s="30" t="str">
        <f t="shared" si="74"/>
        <v/>
      </c>
      <c r="N1133" s="68" t="str">
        <f t="shared" si="75"/>
        <v/>
      </c>
      <c r="O1133" s="68" t="str">
        <f t="shared" si="76"/>
        <v/>
      </c>
    </row>
    <row r="1134" spans="2:15" ht="18" customHeight="1" x14ac:dyDescent="0.25">
      <c r="B1134" s="21">
        <v>1129</v>
      </c>
      <c r="C1134" s="39"/>
      <c r="D1134" s="39"/>
      <c r="E1134" s="30"/>
      <c r="F1134" s="30"/>
      <c r="G1134" s="30"/>
      <c r="H1134" s="30"/>
      <c r="I1134" s="73"/>
      <c r="J1134" s="68"/>
      <c r="K1134" s="30"/>
      <c r="L1134" s="68" t="str">
        <f t="shared" si="73"/>
        <v/>
      </c>
      <c r="M1134" s="30" t="str">
        <f t="shared" si="74"/>
        <v/>
      </c>
      <c r="N1134" s="68" t="str">
        <f t="shared" si="75"/>
        <v/>
      </c>
      <c r="O1134" s="68" t="str">
        <f t="shared" si="76"/>
        <v/>
      </c>
    </row>
    <row r="1135" spans="2:15" ht="18" customHeight="1" x14ac:dyDescent="0.25">
      <c r="B1135" s="21">
        <v>1130</v>
      </c>
      <c r="C1135" s="39"/>
      <c r="D1135" s="39"/>
      <c r="E1135" s="30"/>
      <c r="F1135" s="30"/>
      <c r="G1135" s="30"/>
      <c r="H1135" s="30"/>
      <c r="I1135" s="73"/>
      <c r="J1135" s="68"/>
      <c r="K1135" s="30"/>
      <c r="L1135" s="68" t="str">
        <f t="shared" si="73"/>
        <v/>
      </c>
      <c r="M1135" s="30" t="str">
        <f t="shared" si="74"/>
        <v/>
      </c>
      <c r="N1135" s="68" t="str">
        <f t="shared" si="75"/>
        <v/>
      </c>
      <c r="O1135" s="68" t="str">
        <f t="shared" si="76"/>
        <v/>
      </c>
    </row>
    <row r="1136" spans="2:15" ht="18" customHeight="1" x14ac:dyDescent="0.25">
      <c r="B1136" s="21">
        <v>1131</v>
      </c>
      <c r="C1136" s="39"/>
      <c r="D1136" s="39"/>
      <c r="E1136" s="30"/>
      <c r="F1136" s="30"/>
      <c r="G1136" s="30"/>
      <c r="H1136" s="30"/>
      <c r="I1136" s="73"/>
      <c r="J1136" s="68"/>
      <c r="K1136" s="30"/>
      <c r="L1136" s="68" t="str">
        <f t="shared" si="73"/>
        <v/>
      </c>
      <c r="M1136" s="30" t="str">
        <f t="shared" si="74"/>
        <v/>
      </c>
      <c r="N1136" s="68" t="str">
        <f t="shared" si="75"/>
        <v/>
      </c>
      <c r="O1136" s="68" t="str">
        <f t="shared" si="76"/>
        <v/>
      </c>
    </row>
    <row r="1137" spans="2:15" ht="18" customHeight="1" x14ac:dyDescent="0.25">
      <c r="B1137" s="21">
        <v>1132</v>
      </c>
      <c r="C1137" s="39"/>
      <c r="D1137" s="39"/>
      <c r="E1137" s="30"/>
      <c r="F1137" s="30"/>
      <c r="G1137" s="30"/>
      <c r="H1137" s="30"/>
      <c r="I1137" s="73"/>
      <c r="J1137" s="68"/>
      <c r="K1137" s="30"/>
      <c r="L1137" s="68" t="str">
        <f t="shared" si="73"/>
        <v/>
      </c>
      <c r="M1137" s="30" t="str">
        <f t="shared" si="74"/>
        <v/>
      </c>
      <c r="N1137" s="68" t="str">
        <f t="shared" si="75"/>
        <v/>
      </c>
      <c r="O1137" s="68" t="str">
        <f t="shared" si="76"/>
        <v/>
      </c>
    </row>
    <row r="1138" spans="2:15" ht="18" customHeight="1" x14ac:dyDescent="0.25">
      <c r="B1138" s="21">
        <v>1133</v>
      </c>
      <c r="C1138" s="39"/>
      <c r="D1138" s="39"/>
      <c r="E1138" s="30"/>
      <c r="F1138" s="30"/>
      <c r="G1138" s="30"/>
      <c r="H1138" s="30"/>
      <c r="I1138" s="73"/>
      <c r="J1138" s="68"/>
      <c r="K1138" s="30"/>
      <c r="L1138" s="68" t="str">
        <f t="shared" si="73"/>
        <v/>
      </c>
      <c r="M1138" s="30" t="str">
        <f t="shared" si="74"/>
        <v/>
      </c>
      <c r="N1138" s="68" t="str">
        <f t="shared" si="75"/>
        <v/>
      </c>
      <c r="O1138" s="68" t="str">
        <f t="shared" si="76"/>
        <v/>
      </c>
    </row>
    <row r="1139" spans="2:15" ht="18" customHeight="1" x14ac:dyDescent="0.25">
      <c r="B1139" s="21">
        <v>1134</v>
      </c>
      <c r="C1139" s="39"/>
      <c r="D1139" s="39"/>
      <c r="E1139" s="30"/>
      <c r="F1139" s="30"/>
      <c r="G1139" s="30"/>
      <c r="H1139" s="30"/>
      <c r="I1139" s="73"/>
      <c r="J1139" s="68"/>
      <c r="K1139" s="30"/>
      <c r="L1139" s="68" t="str">
        <f t="shared" si="73"/>
        <v/>
      </c>
      <c r="M1139" s="30" t="str">
        <f t="shared" si="74"/>
        <v/>
      </c>
      <c r="N1139" s="68" t="str">
        <f t="shared" si="75"/>
        <v/>
      </c>
      <c r="O1139" s="68" t="str">
        <f t="shared" si="76"/>
        <v/>
      </c>
    </row>
    <row r="1140" spans="2:15" ht="18" customHeight="1" x14ac:dyDescent="0.25">
      <c r="B1140" s="21">
        <v>1135</v>
      </c>
      <c r="C1140" s="39"/>
      <c r="D1140" s="39"/>
      <c r="E1140" s="30"/>
      <c r="F1140" s="30"/>
      <c r="G1140" s="30"/>
      <c r="H1140" s="30"/>
      <c r="I1140" s="73"/>
      <c r="J1140" s="68"/>
      <c r="K1140" s="30"/>
      <c r="L1140" s="68" t="str">
        <f t="shared" si="73"/>
        <v/>
      </c>
      <c r="M1140" s="30" t="str">
        <f t="shared" si="74"/>
        <v/>
      </c>
      <c r="N1140" s="68" t="str">
        <f t="shared" si="75"/>
        <v/>
      </c>
      <c r="O1140" s="68" t="str">
        <f t="shared" si="76"/>
        <v/>
      </c>
    </row>
    <row r="1141" spans="2:15" ht="18" customHeight="1" x14ac:dyDescent="0.25">
      <c r="B1141" s="21">
        <v>1136</v>
      </c>
      <c r="C1141" s="39"/>
      <c r="D1141" s="39"/>
      <c r="E1141" s="30"/>
      <c r="F1141" s="30"/>
      <c r="G1141" s="30"/>
      <c r="H1141" s="30"/>
      <c r="I1141" s="73"/>
      <c r="J1141" s="68"/>
      <c r="K1141" s="30"/>
      <c r="L1141" s="68" t="str">
        <f t="shared" si="73"/>
        <v/>
      </c>
      <c r="M1141" s="30" t="str">
        <f t="shared" si="74"/>
        <v/>
      </c>
      <c r="N1141" s="68" t="str">
        <f t="shared" si="75"/>
        <v/>
      </c>
      <c r="O1141" s="68" t="str">
        <f t="shared" si="76"/>
        <v/>
      </c>
    </row>
    <row r="1142" spans="2:15" ht="18" customHeight="1" x14ac:dyDescent="0.25">
      <c r="B1142" s="21">
        <v>1137</v>
      </c>
      <c r="C1142" s="39"/>
      <c r="D1142" s="39"/>
      <c r="E1142" s="30"/>
      <c r="F1142" s="30"/>
      <c r="G1142" s="30"/>
      <c r="H1142" s="30"/>
      <c r="I1142" s="73"/>
      <c r="J1142" s="68"/>
      <c r="K1142" s="30"/>
      <c r="L1142" s="68" t="str">
        <f t="shared" si="73"/>
        <v/>
      </c>
      <c r="M1142" s="30" t="str">
        <f t="shared" si="74"/>
        <v/>
      </c>
      <c r="N1142" s="68" t="str">
        <f t="shared" si="75"/>
        <v/>
      </c>
      <c r="O1142" s="68" t="str">
        <f t="shared" si="76"/>
        <v/>
      </c>
    </row>
    <row r="1143" spans="2:15" ht="18" customHeight="1" x14ac:dyDescent="0.25">
      <c r="B1143" s="21">
        <v>1138</v>
      </c>
      <c r="C1143" s="39"/>
      <c r="D1143" s="39"/>
      <c r="E1143" s="30"/>
      <c r="F1143" s="30"/>
      <c r="G1143" s="30"/>
      <c r="H1143" s="30"/>
      <c r="I1143" s="73"/>
      <c r="J1143" s="68"/>
      <c r="K1143" s="30"/>
      <c r="L1143" s="68" t="str">
        <f t="shared" si="73"/>
        <v/>
      </c>
      <c r="M1143" s="30" t="str">
        <f t="shared" si="74"/>
        <v/>
      </c>
      <c r="N1143" s="68" t="str">
        <f t="shared" si="75"/>
        <v/>
      </c>
      <c r="O1143" s="68" t="str">
        <f t="shared" si="76"/>
        <v/>
      </c>
    </row>
    <row r="1144" spans="2:15" ht="18" customHeight="1" x14ac:dyDescent="0.25">
      <c r="B1144" s="21">
        <v>1139</v>
      </c>
      <c r="C1144" s="39"/>
      <c r="D1144" s="39"/>
      <c r="E1144" s="30"/>
      <c r="F1144" s="30"/>
      <c r="G1144" s="30"/>
      <c r="H1144" s="30"/>
      <c r="I1144" s="73"/>
      <c r="J1144" s="68"/>
      <c r="K1144" s="30"/>
      <c r="L1144" s="68" t="str">
        <f t="shared" si="73"/>
        <v/>
      </c>
      <c r="M1144" s="30" t="str">
        <f t="shared" si="74"/>
        <v/>
      </c>
      <c r="N1144" s="68" t="str">
        <f t="shared" si="75"/>
        <v/>
      </c>
      <c r="O1144" s="68" t="str">
        <f t="shared" si="76"/>
        <v/>
      </c>
    </row>
    <row r="1145" spans="2:15" ht="18" customHeight="1" x14ac:dyDescent="0.25">
      <c r="B1145" s="21">
        <v>1140</v>
      </c>
      <c r="C1145" s="39"/>
      <c r="D1145" s="39"/>
      <c r="E1145" s="30"/>
      <c r="F1145" s="30"/>
      <c r="G1145" s="30"/>
      <c r="H1145" s="30"/>
      <c r="I1145" s="73"/>
      <c r="J1145" s="68"/>
      <c r="K1145" s="30"/>
      <c r="L1145" s="68" t="str">
        <f t="shared" si="73"/>
        <v/>
      </c>
      <c r="M1145" s="30" t="str">
        <f t="shared" si="74"/>
        <v/>
      </c>
      <c r="N1145" s="68" t="str">
        <f t="shared" si="75"/>
        <v/>
      </c>
      <c r="O1145" s="68" t="str">
        <f t="shared" si="76"/>
        <v/>
      </c>
    </row>
    <row r="1146" spans="2:15" ht="18" customHeight="1" x14ac:dyDescent="0.25">
      <c r="B1146" s="21">
        <v>1141</v>
      </c>
      <c r="C1146" s="39"/>
      <c r="D1146" s="39"/>
      <c r="E1146" s="30"/>
      <c r="F1146" s="30"/>
      <c r="G1146" s="30"/>
      <c r="H1146" s="30"/>
      <c r="I1146" s="73"/>
      <c r="J1146" s="68"/>
      <c r="K1146" s="30"/>
      <c r="L1146" s="68" t="str">
        <f t="shared" si="73"/>
        <v/>
      </c>
      <c r="M1146" s="30" t="str">
        <f t="shared" si="74"/>
        <v/>
      </c>
      <c r="N1146" s="68" t="str">
        <f t="shared" si="75"/>
        <v/>
      </c>
      <c r="O1146" s="68" t="str">
        <f t="shared" si="76"/>
        <v/>
      </c>
    </row>
    <row r="1147" spans="2:15" ht="18" customHeight="1" x14ac:dyDescent="0.25">
      <c r="B1147" s="21">
        <v>1142</v>
      </c>
      <c r="C1147" s="39"/>
      <c r="D1147" s="39"/>
      <c r="E1147" s="30"/>
      <c r="F1147" s="30"/>
      <c r="G1147" s="30"/>
      <c r="H1147" s="30"/>
      <c r="I1147" s="73"/>
      <c r="J1147" s="68"/>
      <c r="K1147" s="30"/>
      <c r="L1147" s="68" t="str">
        <f t="shared" si="73"/>
        <v/>
      </c>
      <c r="M1147" s="30" t="str">
        <f t="shared" si="74"/>
        <v/>
      </c>
      <c r="N1147" s="68" t="str">
        <f t="shared" si="75"/>
        <v/>
      </c>
      <c r="O1147" s="68" t="str">
        <f t="shared" si="76"/>
        <v/>
      </c>
    </row>
    <row r="1148" spans="2:15" ht="18" customHeight="1" x14ac:dyDescent="0.25">
      <c r="B1148" s="21">
        <v>1143</v>
      </c>
      <c r="C1148" s="39"/>
      <c r="D1148" s="39"/>
      <c r="E1148" s="30"/>
      <c r="F1148" s="30"/>
      <c r="G1148" s="30"/>
      <c r="H1148" s="30"/>
      <c r="I1148" s="73"/>
      <c r="J1148" s="68"/>
      <c r="K1148" s="30"/>
      <c r="L1148" s="68" t="str">
        <f t="shared" si="73"/>
        <v/>
      </c>
      <c r="M1148" s="30" t="str">
        <f t="shared" si="74"/>
        <v/>
      </c>
      <c r="N1148" s="68" t="str">
        <f t="shared" si="75"/>
        <v/>
      </c>
      <c r="O1148" s="68" t="str">
        <f t="shared" si="76"/>
        <v/>
      </c>
    </row>
    <row r="1149" spans="2:15" ht="18" customHeight="1" x14ac:dyDescent="0.25">
      <c r="B1149" s="21">
        <v>1144</v>
      </c>
      <c r="C1149" s="39"/>
      <c r="D1149" s="39"/>
      <c r="E1149" s="30"/>
      <c r="F1149" s="30"/>
      <c r="G1149" s="30"/>
      <c r="H1149" s="30"/>
      <c r="I1149" s="73"/>
      <c r="J1149" s="68"/>
      <c r="K1149" s="30"/>
      <c r="L1149" s="68" t="str">
        <f t="shared" si="73"/>
        <v/>
      </c>
      <c r="M1149" s="30" t="str">
        <f t="shared" si="74"/>
        <v/>
      </c>
      <c r="N1149" s="68" t="str">
        <f t="shared" si="75"/>
        <v/>
      </c>
      <c r="O1149" s="68" t="str">
        <f t="shared" si="76"/>
        <v/>
      </c>
    </row>
    <row r="1150" spans="2:15" ht="18" customHeight="1" x14ac:dyDescent="0.25">
      <c r="B1150" s="21">
        <v>1145</v>
      </c>
      <c r="C1150" s="39"/>
      <c r="D1150" s="39"/>
      <c r="E1150" s="30"/>
      <c r="F1150" s="30"/>
      <c r="G1150" s="30"/>
      <c r="H1150" s="30"/>
      <c r="I1150" s="73"/>
      <c r="J1150" s="68"/>
      <c r="K1150" s="30"/>
      <c r="L1150" s="68" t="str">
        <f t="shared" si="73"/>
        <v/>
      </c>
      <c r="M1150" s="30" t="str">
        <f t="shared" si="74"/>
        <v/>
      </c>
      <c r="N1150" s="68" t="str">
        <f t="shared" si="75"/>
        <v/>
      </c>
      <c r="O1150" s="68" t="str">
        <f t="shared" si="76"/>
        <v/>
      </c>
    </row>
    <row r="1151" spans="2:15" ht="18" customHeight="1" x14ac:dyDescent="0.25">
      <c r="B1151" s="21">
        <v>1146</v>
      </c>
      <c r="C1151" s="39"/>
      <c r="D1151" s="39"/>
      <c r="E1151" s="30"/>
      <c r="F1151" s="30"/>
      <c r="G1151" s="30"/>
      <c r="H1151" s="30"/>
      <c r="I1151" s="73"/>
      <c r="J1151" s="68"/>
      <c r="K1151" s="30"/>
      <c r="L1151" s="68" t="str">
        <f t="shared" si="73"/>
        <v/>
      </c>
      <c r="M1151" s="30" t="str">
        <f t="shared" si="74"/>
        <v/>
      </c>
      <c r="N1151" s="68" t="str">
        <f t="shared" si="75"/>
        <v/>
      </c>
      <c r="O1151" s="68" t="str">
        <f t="shared" si="76"/>
        <v/>
      </c>
    </row>
    <row r="1152" spans="2:15" ht="18" customHeight="1" x14ac:dyDescent="0.25">
      <c r="B1152" s="21">
        <v>1147</v>
      </c>
      <c r="C1152" s="39"/>
      <c r="D1152" s="39"/>
      <c r="E1152" s="30"/>
      <c r="F1152" s="30"/>
      <c r="G1152" s="30"/>
      <c r="H1152" s="30"/>
      <c r="I1152" s="73"/>
      <c r="J1152" s="68"/>
      <c r="K1152" s="30"/>
      <c r="L1152" s="68" t="str">
        <f t="shared" si="73"/>
        <v/>
      </c>
      <c r="M1152" s="30" t="str">
        <f t="shared" si="74"/>
        <v/>
      </c>
      <c r="N1152" s="68" t="str">
        <f t="shared" si="75"/>
        <v/>
      </c>
      <c r="O1152" s="68" t="str">
        <f t="shared" si="76"/>
        <v/>
      </c>
    </row>
    <row r="1153" spans="2:15" ht="18" customHeight="1" x14ac:dyDescent="0.25">
      <c r="B1153" s="21">
        <v>1148</v>
      </c>
      <c r="C1153" s="39"/>
      <c r="D1153" s="39"/>
      <c r="E1153" s="30"/>
      <c r="F1153" s="30"/>
      <c r="G1153" s="30"/>
      <c r="H1153" s="30"/>
      <c r="I1153" s="73"/>
      <c r="J1153" s="68"/>
      <c r="K1153" s="30"/>
      <c r="L1153" s="68" t="str">
        <f t="shared" si="73"/>
        <v/>
      </c>
      <c r="M1153" s="30" t="str">
        <f t="shared" si="74"/>
        <v/>
      </c>
      <c r="N1153" s="68" t="str">
        <f t="shared" si="75"/>
        <v/>
      </c>
      <c r="O1153" s="68" t="str">
        <f t="shared" si="76"/>
        <v/>
      </c>
    </row>
    <row r="1154" spans="2:15" ht="18" customHeight="1" x14ac:dyDescent="0.25">
      <c r="B1154" s="21">
        <v>1149</v>
      </c>
      <c r="C1154" s="39"/>
      <c r="D1154" s="39"/>
      <c r="E1154" s="30"/>
      <c r="F1154" s="30"/>
      <c r="G1154" s="30"/>
      <c r="H1154" s="30"/>
      <c r="I1154" s="73"/>
      <c r="J1154" s="68"/>
      <c r="K1154" s="30"/>
      <c r="L1154" s="68" t="str">
        <f t="shared" si="73"/>
        <v/>
      </c>
      <c r="M1154" s="30" t="str">
        <f t="shared" si="74"/>
        <v/>
      </c>
      <c r="N1154" s="68" t="str">
        <f t="shared" si="75"/>
        <v/>
      </c>
      <c r="O1154" s="68" t="str">
        <f t="shared" si="76"/>
        <v/>
      </c>
    </row>
    <row r="1155" spans="2:15" ht="18" customHeight="1" x14ac:dyDescent="0.25">
      <c r="B1155" s="21">
        <v>1150</v>
      </c>
      <c r="C1155" s="39"/>
      <c r="D1155" s="39"/>
      <c r="E1155" s="30"/>
      <c r="F1155" s="30"/>
      <c r="G1155" s="30"/>
      <c r="H1155" s="30"/>
      <c r="I1155" s="73"/>
      <c r="J1155" s="68"/>
      <c r="K1155" s="30"/>
      <c r="L1155" s="68" t="str">
        <f t="shared" si="73"/>
        <v/>
      </c>
      <c r="M1155" s="30" t="str">
        <f t="shared" si="74"/>
        <v/>
      </c>
      <c r="N1155" s="68" t="str">
        <f t="shared" si="75"/>
        <v/>
      </c>
      <c r="O1155" s="68" t="str">
        <f t="shared" si="76"/>
        <v/>
      </c>
    </row>
    <row r="1156" spans="2:15" ht="18" customHeight="1" x14ac:dyDescent="0.25">
      <c r="B1156" s="21">
        <v>1151</v>
      </c>
      <c r="C1156" s="39"/>
      <c r="D1156" s="39"/>
      <c r="E1156" s="30"/>
      <c r="F1156" s="30"/>
      <c r="G1156" s="30"/>
      <c r="H1156" s="30"/>
      <c r="I1156" s="73"/>
      <c r="J1156" s="68"/>
      <c r="K1156" s="30"/>
      <c r="L1156" s="68" t="str">
        <f t="shared" si="73"/>
        <v/>
      </c>
      <c r="M1156" s="30" t="str">
        <f t="shared" si="74"/>
        <v/>
      </c>
      <c r="N1156" s="68" t="str">
        <f t="shared" si="75"/>
        <v/>
      </c>
      <c r="O1156" s="68" t="str">
        <f t="shared" si="76"/>
        <v/>
      </c>
    </row>
    <row r="1157" spans="2:15" ht="18" customHeight="1" x14ac:dyDescent="0.25">
      <c r="B1157" s="21">
        <v>1152</v>
      </c>
      <c r="C1157" s="39"/>
      <c r="D1157" s="39"/>
      <c r="E1157" s="30"/>
      <c r="F1157" s="30"/>
      <c r="G1157" s="30"/>
      <c r="H1157" s="30"/>
      <c r="I1157" s="73"/>
      <c r="J1157" s="68"/>
      <c r="K1157" s="30"/>
      <c r="L1157" s="68" t="str">
        <f t="shared" si="73"/>
        <v/>
      </c>
      <c r="M1157" s="30" t="str">
        <f t="shared" si="74"/>
        <v/>
      </c>
      <c r="N1157" s="68" t="str">
        <f t="shared" si="75"/>
        <v/>
      </c>
      <c r="O1157" s="68" t="str">
        <f t="shared" si="76"/>
        <v/>
      </c>
    </row>
    <row r="1158" spans="2:15" ht="18" customHeight="1" x14ac:dyDescent="0.25">
      <c r="B1158" s="21">
        <v>1153</v>
      </c>
      <c r="C1158" s="39"/>
      <c r="D1158" s="39"/>
      <c r="E1158" s="30"/>
      <c r="F1158" s="30"/>
      <c r="G1158" s="30"/>
      <c r="H1158" s="30"/>
      <c r="I1158" s="73"/>
      <c r="J1158" s="68"/>
      <c r="K1158" s="30"/>
      <c r="L1158" s="68" t="str">
        <f t="shared" si="73"/>
        <v/>
      </c>
      <c r="M1158" s="30" t="str">
        <f t="shared" si="74"/>
        <v/>
      </c>
      <c r="N1158" s="68" t="str">
        <f t="shared" si="75"/>
        <v/>
      </c>
      <c r="O1158" s="68" t="str">
        <f t="shared" si="76"/>
        <v/>
      </c>
    </row>
    <row r="1159" spans="2:15" ht="18" customHeight="1" x14ac:dyDescent="0.25">
      <c r="B1159" s="21">
        <v>1154</v>
      </c>
      <c r="C1159" s="39"/>
      <c r="D1159" s="39"/>
      <c r="E1159" s="30"/>
      <c r="F1159" s="30"/>
      <c r="G1159" s="30"/>
      <c r="H1159" s="30"/>
      <c r="I1159" s="73"/>
      <c r="J1159" s="68"/>
      <c r="K1159" s="30"/>
      <c r="L1159" s="68" t="str">
        <f t="shared" si="73"/>
        <v/>
      </c>
      <c r="M1159" s="30" t="str">
        <f t="shared" si="74"/>
        <v/>
      </c>
      <c r="N1159" s="68" t="str">
        <f t="shared" si="75"/>
        <v/>
      </c>
      <c r="O1159" s="68" t="str">
        <f t="shared" si="76"/>
        <v/>
      </c>
    </row>
    <row r="1160" spans="2:15" ht="18" customHeight="1" x14ac:dyDescent="0.25">
      <c r="B1160" s="21">
        <v>1155</v>
      </c>
      <c r="C1160" s="39"/>
      <c r="D1160" s="39"/>
      <c r="E1160" s="30"/>
      <c r="F1160" s="30"/>
      <c r="G1160" s="30"/>
      <c r="H1160" s="30"/>
      <c r="I1160" s="73"/>
      <c r="J1160" s="68"/>
      <c r="K1160" s="30"/>
      <c r="L1160" s="68" t="str">
        <f t="shared" si="73"/>
        <v/>
      </c>
      <c r="M1160" s="30" t="str">
        <f t="shared" si="74"/>
        <v/>
      </c>
      <c r="N1160" s="68" t="str">
        <f t="shared" si="75"/>
        <v/>
      </c>
      <c r="O1160" s="68" t="str">
        <f t="shared" si="76"/>
        <v/>
      </c>
    </row>
    <row r="1161" spans="2:15" ht="18" customHeight="1" x14ac:dyDescent="0.25">
      <c r="B1161" s="21">
        <v>1156</v>
      </c>
      <c r="C1161" s="39"/>
      <c r="D1161" s="39"/>
      <c r="E1161" s="30"/>
      <c r="F1161" s="30"/>
      <c r="G1161" s="30"/>
      <c r="H1161" s="30"/>
      <c r="I1161" s="73"/>
      <c r="J1161" s="68"/>
      <c r="K1161" s="30"/>
      <c r="L1161" s="68" t="str">
        <f t="shared" si="73"/>
        <v/>
      </c>
      <c r="M1161" s="30" t="str">
        <f t="shared" si="74"/>
        <v/>
      </c>
      <c r="N1161" s="68" t="str">
        <f t="shared" si="75"/>
        <v/>
      </c>
      <c r="O1161" s="68" t="str">
        <f t="shared" si="76"/>
        <v/>
      </c>
    </row>
    <row r="1162" spans="2:15" ht="18" customHeight="1" x14ac:dyDescent="0.25">
      <c r="B1162" s="21">
        <v>1157</v>
      </c>
      <c r="C1162" s="39"/>
      <c r="D1162" s="39"/>
      <c r="E1162" s="30"/>
      <c r="F1162" s="30"/>
      <c r="G1162" s="30"/>
      <c r="H1162" s="30"/>
      <c r="I1162" s="73"/>
      <c r="J1162" s="68"/>
      <c r="K1162" s="30"/>
      <c r="L1162" s="68" t="str">
        <f t="shared" si="73"/>
        <v/>
      </c>
      <c r="M1162" s="30" t="str">
        <f t="shared" si="74"/>
        <v/>
      </c>
      <c r="N1162" s="68" t="str">
        <f t="shared" si="75"/>
        <v/>
      </c>
      <c r="O1162" s="68" t="str">
        <f t="shared" si="76"/>
        <v/>
      </c>
    </row>
    <row r="1163" spans="2:15" ht="18" customHeight="1" x14ac:dyDescent="0.25">
      <c r="B1163" s="21">
        <v>1158</v>
      </c>
      <c r="C1163" s="39"/>
      <c r="D1163" s="39"/>
      <c r="E1163" s="30"/>
      <c r="F1163" s="30"/>
      <c r="G1163" s="30"/>
      <c r="H1163" s="30"/>
      <c r="I1163" s="73"/>
      <c r="J1163" s="68"/>
      <c r="K1163" s="30"/>
      <c r="L1163" s="68" t="str">
        <f t="shared" si="73"/>
        <v/>
      </c>
      <c r="M1163" s="30" t="str">
        <f t="shared" si="74"/>
        <v/>
      </c>
      <c r="N1163" s="68" t="str">
        <f t="shared" si="75"/>
        <v/>
      </c>
      <c r="O1163" s="68" t="str">
        <f t="shared" si="76"/>
        <v/>
      </c>
    </row>
    <row r="1164" spans="2:15" ht="18" customHeight="1" x14ac:dyDescent="0.25">
      <c r="B1164" s="21">
        <v>1159</v>
      </c>
      <c r="C1164" s="39"/>
      <c r="D1164" s="39"/>
      <c r="E1164" s="30"/>
      <c r="F1164" s="30"/>
      <c r="G1164" s="30"/>
      <c r="H1164" s="30"/>
      <c r="I1164" s="73"/>
      <c r="J1164" s="68"/>
      <c r="K1164" s="30"/>
      <c r="L1164" s="68" t="str">
        <f t="shared" si="73"/>
        <v/>
      </c>
      <c r="M1164" s="30" t="str">
        <f t="shared" si="74"/>
        <v/>
      </c>
      <c r="N1164" s="68" t="str">
        <f t="shared" si="75"/>
        <v/>
      </c>
      <c r="O1164" s="68" t="str">
        <f t="shared" si="76"/>
        <v/>
      </c>
    </row>
    <row r="1165" spans="2:15" ht="18" customHeight="1" x14ac:dyDescent="0.25">
      <c r="B1165" s="21">
        <v>1160</v>
      </c>
      <c r="C1165" s="39"/>
      <c r="D1165" s="39"/>
      <c r="E1165" s="30"/>
      <c r="F1165" s="30"/>
      <c r="G1165" s="30"/>
      <c r="H1165" s="30"/>
      <c r="I1165" s="73"/>
      <c r="J1165" s="68"/>
      <c r="K1165" s="30"/>
      <c r="L1165" s="68" t="str">
        <f t="shared" ref="L1165:L1228" si="77">IF(C1165="","",IF(D1165="","Não Finalizada","Finalizada"))</f>
        <v/>
      </c>
      <c r="M1165" s="30" t="str">
        <f t="shared" ref="M1165:M1228" si="78">IF(E1165="","","#"&amp;B1165&amp;" ("&amp;TEXT(C1165,"dd/mmm")&amp;") - "&amp;E1165&amp;"/"&amp;F1165)</f>
        <v/>
      </c>
      <c r="N1165" s="68" t="str">
        <f t="shared" ref="N1165:N1228" si="79">IF(D1165="","",D1165-C1165)</f>
        <v/>
      </c>
      <c r="O1165" s="68" t="str">
        <f t="shared" ref="O1165:O1228" si="80">IF(J1165="","",J1165-I1165)</f>
        <v/>
      </c>
    </row>
    <row r="1166" spans="2:15" ht="18" customHeight="1" x14ac:dyDescent="0.25">
      <c r="B1166" s="21">
        <v>1161</v>
      </c>
      <c r="C1166" s="39"/>
      <c r="D1166" s="39"/>
      <c r="E1166" s="30"/>
      <c r="F1166" s="30"/>
      <c r="G1166" s="30"/>
      <c r="H1166" s="30"/>
      <c r="I1166" s="73"/>
      <c r="J1166" s="68"/>
      <c r="K1166" s="30"/>
      <c r="L1166" s="68" t="str">
        <f t="shared" si="77"/>
        <v/>
      </c>
      <c r="M1166" s="30" t="str">
        <f t="shared" si="78"/>
        <v/>
      </c>
      <c r="N1166" s="68" t="str">
        <f t="shared" si="79"/>
        <v/>
      </c>
      <c r="O1166" s="68" t="str">
        <f t="shared" si="80"/>
        <v/>
      </c>
    </row>
    <row r="1167" spans="2:15" ht="18" customHeight="1" x14ac:dyDescent="0.25">
      <c r="B1167" s="21">
        <v>1162</v>
      </c>
      <c r="C1167" s="39"/>
      <c r="D1167" s="39"/>
      <c r="E1167" s="30"/>
      <c r="F1167" s="30"/>
      <c r="G1167" s="30"/>
      <c r="H1167" s="30"/>
      <c r="I1167" s="73"/>
      <c r="J1167" s="68"/>
      <c r="K1167" s="30"/>
      <c r="L1167" s="68" t="str">
        <f t="shared" si="77"/>
        <v/>
      </c>
      <c r="M1167" s="30" t="str">
        <f t="shared" si="78"/>
        <v/>
      </c>
      <c r="N1167" s="68" t="str">
        <f t="shared" si="79"/>
        <v/>
      </c>
      <c r="O1167" s="68" t="str">
        <f t="shared" si="80"/>
        <v/>
      </c>
    </row>
    <row r="1168" spans="2:15" ht="18" customHeight="1" x14ac:dyDescent="0.25">
      <c r="B1168" s="21">
        <v>1163</v>
      </c>
      <c r="C1168" s="39"/>
      <c r="D1168" s="39"/>
      <c r="E1168" s="30"/>
      <c r="F1168" s="30"/>
      <c r="G1168" s="30"/>
      <c r="H1168" s="30"/>
      <c r="I1168" s="73"/>
      <c r="J1168" s="68"/>
      <c r="K1168" s="30"/>
      <c r="L1168" s="68" t="str">
        <f t="shared" si="77"/>
        <v/>
      </c>
      <c r="M1168" s="30" t="str">
        <f t="shared" si="78"/>
        <v/>
      </c>
      <c r="N1168" s="68" t="str">
        <f t="shared" si="79"/>
        <v/>
      </c>
      <c r="O1168" s="68" t="str">
        <f t="shared" si="80"/>
        <v/>
      </c>
    </row>
    <row r="1169" spans="2:15" ht="18" customHeight="1" x14ac:dyDescent="0.25">
      <c r="B1169" s="21">
        <v>1164</v>
      </c>
      <c r="C1169" s="39"/>
      <c r="D1169" s="39"/>
      <c r="E1169" s="30"/>
      <c r="F1169" s="30"/>
      <c r="G1169" s="30"/>
      <c r="H1169" s="30"/>
      <c r="I1169" s="73"/>
      <c r="J1169" s="68"/>
      <c r="K1169" s="30"/>
      <c r="L1169" s="68" t="str">
        <f t="shared" si="77"/>
        <v/>
      </c>
      <c r="M1169" s="30" t="str">
        <f t="shared" si="78"/>
        <v/>
      </c>
      <c r="N1169" s="68" t="str">
        <f t="shared" si="79"/>
        <v/>
      </c>
      <c r="O1169" s="68" t="str">
        <f t="shared" si="80"/>
        <v/>
      </c>
    </row>
    <row r="1170" spans="2:15" ht="18" customHeight="1" x14ac:dyDescent="0.25">
      <c r="B1170" s="21">
        <v>1165</v>
      </c>
      <c r="C1170" s="39"/>
      <c r="D1170" s="39"/>
      <c r="E1170" s="30"/>
      <c r="F1170" s="30"/>
      <c r="G1170" s="30"/>
      <c r="H1170" s="30"/>
      <c r="I1170" s="73"/>
      <c r="J1170" s="68"/>
      <c r="K1170" s="30"/>
      <c r="L1170" s="68" t="str">
        <f t="shared" si="77"/>
        <v/>
      </c>
      <c r="M1170" s="30" t="str">
        <f t="shared" si="78"/>
        <v/>
      </c>
      <c r="N1170" s="68" t="str">
        <f t="shared" si="79"/>
        <v/>
      </c>
      <c r="O1170" s="68" t="str">
        <f t="shared" si="80"/>
        <v/>
      </c>
    </row>
    <row r="1171" spans="2:15" ht="18" customHeight="1" x14ac:dyDescent="0.25">
      <c r="B1171" s="21">
        <v>1166</v>
      </c>
      <c r="C1171" s="39"/>
      <c r="D1171" s="39"/>
      <c r="E1171" s="30"/>
      <c r="F1171" s="30"/>
      <c r="G1171" s="30"/>
      <c r="H1171" s="30"/>
      <c r="I1171" s="73"/>
      <c r="J1171" s="68"/>
      <c r="K1171" s="30"/>
      <c r="L1171" s="68" t="str">
        <f t="shared" si="77"/>
        <v/>
      </c>
      <c r="M1171" s="30" t="str">
        <f t="shared" si="78"/>
        <v/>
      </c>
      <c r="N1171" s="68" t="str">
        <f t="shared" si="79"/>
        <v/>
      </c>
      <c r="O1171" s="68" t="str">
        <f t="shared" si="80"/>
        <v/>
      </c>
    </row>
    <row r="1172" spans="2:15" ht="18" customHeight="1" x14ac:dyDescent="0.25">
      <c r="B1172" s="21">
        <v>1167</v>
      </c>
      <c r="C1172" s="39"/>
      <c r="D1172" s="39"/>
      <c r="E1172" s="30"/>
      <c r="F1172" s="30"/>
      <c r="G1172" s="30"/>
      <c r="H1172" s="30"/>
      <c r="I1172" s="73"/>
      <c r="J1172" s="68"/>
      <c r="K1172" s="30"/>
      <c r="L1172" s="68" t="str">
        <f t="shared" si="77"/>
        <v/>
      </c>
      <c r="M1172" s="30" t="str">
        <f t="shared" si="78"/>
        <v/>
      </c>
      <c r="N1172" s="68" t="str">
        <f t="shared" si="79"/>
        <v/>
      </c>
      <c r="O1172" s="68" t="str">
        <f t="shared" si="80"/>
        <v/>
      </c>
    </row>
    <row r="1173" spans="2:15" ht="18" customHeight="1" x14ac:dyDescent="0.25">
      <c r="B1173" s="21">
        <v>1168</v>
      </c>
      <c r="C1173" s="39"/>
      <c r="D1173" s="39"/>
      <c r="E1173" s="30"/>
      <c r="F1173" s="30"/>
      <c r="G1173" s="30"/>
      <c r="H1173" s="30"/>
      <c r="I1173" s="73"/>
      <c r="J1173" s="68"/>
      <c r="K1173" s="30"/>
      <c r="L1173" s="68" t="str">
        <f t="shared" si="77"/>
        <v/>
      </c>
      <c r="M1173" s="30" t="str">
        <f t="shared" si="78"/>
        <v/>
      </c>
      <c r="N1173" s="68" t="str">
        <f t="shared" si="79"/>
        <v/>
      </c>
      <c r="O1173" s="68" t="str">
        <f t="shared" si="80"/>
        <v/>
      </c>
    </row>
    <row r="1174" spans="2:15" ht="18" customHeight="1" x14ac:dyDescent="0.25">
      <c r="B1174" s="21">
        <v>1169</v>
      </c>
      <c r="C1174" s="39"/>
      <c r="D1174" s="39"/>
      <c r="E1174" s="30"/>
      <c r="F1174" s="30"/>
      <c r="G1174" s="30"/>
      <c r="H1174" s="30"/>
      <c r="I1174" s="73"/>
      <c r="J1174" s="68"/>
      <c r="K1174" s="30"/>
      <c r="L1174" s="68" t="str">
        <f t="shared" si="77"/>
        <v/>
      </c>
      <c r="M1174" s="30" t="str">
        <f t="shared" si="78"/>
        <v/>
      </c>
      <c r="N1174" s="68" t="str">
        <f t="shared" si="79"/>
        <v/>
      </c>
      <c r="O1174" s="68" t="str">
        <f t="shared" si="80"/>
        <v/>
      </c>
    </row>
    <row r="1175" spans="2:15" ht="18" customHeight="1" x14ac:dyDescent="0.25">
      <c r="B1175" s="21">
        <v>1170</v>
      </c>
      <c r="C1175" s="39"/>
      <c r="D1175" s="39"/>
      <c r="E1175" s="30"/>
      <c r="F1175" s="30"/>
      <c r="G1175" s="30"/>
      <c r="H1175" s="30"/>
      <c r="I1175" s="73"/>
      <c r="J1175" s="68"/>
      <c r="K1175" s="30"/>
      <c r="L1175" s="68" t="str">
        <f t="shared" si="77"/>
        <v/>
      </c>
      <c r="M1175" s="30" t="str">
        <f t="shared" si="78"/>
        <v/>
      </c>
      <c r="N1175" s="68" t="str">
        <f t="shared" si="79"/>
        <v/>
      </c>
      <c r="O1175" s="68" t="str">
        <f t="shared" si="80"/>
        <v/>
      </c>
    </row>
    <row r="1176" spans="2:15" ht="18" customHeight="1" x14ac:dyDescent="0.25">
      <c r="B1176" s="21">
        <v>1171</v>
      </c>
      <c r="C1176" s="39"/>
      <c r="D1176" s="39"/>
      <c r="E1176" s="30"/>
      <c r="F1176" s="30"/>
      <c r="G1176" s="30"/>
      <c r="H1176" s="30"/>
      <c r="I1176" s="73"/>
      <c r="J1176" s="68"/>
      <c r="K1176" s="30"/>
      <c r="L1176" s="68" t="str">
        <f t="shared" si="77"/>
        <v/>
      </c>
      <c r="M1176" s="30" t="str">
        <f t="shared" si="78"/>
        <v/>
      </c>
      <c r="N1176" s="68" t="str">
        <f t="shared" si="79"/>
        <v/>
      </c>
      <c r="O1176" s="68" t="str">
        <f t="shared" si="80"/>
        <v/>
      </c>
    </row>
    <row r="1177" spans="2:15" ht="18" customHeight="1" x14ac:dyDescent="0.25">
      <c r="B1177" s="21">
        <v>1172</v>
      </c>
      <c r="C1177" s="39"/>
      <c r="D1177" s="39"/>
      <c r="E1177" s="30"/>
      <c r="F1177" s="30"/>
      <c r="G1177" s="30"/>
      <c r="H1177" s="30"/>
      <c r="I1177" s="73"/>
      <c r="J1177" s="68"/>
      <c r="K1177" s="30"/>
      <c r="L1177" s="68" t="str">
        <f t="shared" si="77"/>
        <v/>
      </c>
      <c r="M1177" s="30" t="str">
        <f t="shared" si="78"/>
        <v/>
      </c>
      <c r="N1177" s="68" t="str">
        <f t="shared" si="79"/>
        <v/>
      </c>
      <c r="O1177" s="68" t="str">
        <f t="shared" si="80"/>
        <v/>
      </c>
    </row>
    <row r="1178" spans="2:15" ht="18" customHeight="1" x14ac:dyDescent="0.25">
      <c r="B1178" s="21">
        <v>1173</v>
      </c>
      <c r="C1178" s="39"/>
      <c r="D1178" s="39"/>
      <c r="E1178" s="30"/>
      <c r="F1178" s="30"/>
      <c r="G1178" s="30"/>
      <c r="H1178" s="30"/>
      <c r="I1178" s="73"/>
      <c r="J1178" s="68"/>
      <c r="K1178" s="30"/>
      <c r="L1178" s="68" t="str">
        <f t="shared" si="77"/>
        <v/>
      </c>
      <c r="M1178" s="30" t="str">
        <f t="shared" si="78"/>
        <v/>
      </c>
      <c r="N1178" s="68" t="str">
        <f t="shared" si="79"/>
        <v/>
      </c>
      <c r="O1178" s="68" t="str">
        <f t="shared" si="80"/>
        <v/>
      </c>
    </row>
    <row r="1179" spans="2:15" ht="18" customHeight="1" x14ac:dyDescent="0.25">
      <c r="B1179" s="21">
        <v>1174</v>
      </c>
      <c r="C1179" s="39"/>
      <c r="D1179" s="39"/>
      <c r="E1179" s="30"/>
      <c r="F1179" s="30"/>
      <c r="G1179" s="30"/>
      <c r="H1179" s="30"/>
      <c r="I1179" s="73"/>
      <c r="J1179" s="68"/>
      <c r="K1179" s="30"/>
      <c r="L1179" s="68" t="str">
        <f t="shared" si="77"/>
        <v/>
      </c>
      <c r="M1179" s="30" t="str">
        <f t="shared" si="78"/>
        <v/>
      </c>
      <c r="N1179" s="68" t="str">
        <f t="shared" si="79"/>
        <v/>
      </c>
      <c r="O1179" s="68" t="str">
        <f t="shared" si="80"/>
        <v/>
      </c>
    </row>
    <row r="1180" spans="2:15" ht="18" customHeight="1" x14ac:dyDescent="0.25">
      <c r="B1180" s="21">
        <v>1175</v>
      </c>
      <c r="C1180" s="39"/>
      <c r="D1180" s="39"/>
      <c r="E1180" s="30"/>
      <c r="F1180" s="30"/>
      <c r="G1180" s="30"/>
      <c r="H1180" s="30"/>
      <c r="I1180" s="73"/>
      <c r="J1180" s="68"/>
      <c r="K1180" s="30"/>
      <c r="L1180" s="68" t="str">
        <f t="shared" si="77"/>
        <v/>
      </c>
      <c r="M1180" s="30" t="str">
        <f t="shared" si="78"/>
        <v/>
      </c>
      <c r="N1180" s="68" t="str">
        <f t="shared" si="79"/>
        <v/>
      </c>
      <c r="O1180" s="68" t="str">
        <f t="shared" si="80"/>
        <v/>
      </c>
    </row>
    <row r="1181" spans="2:15" ht="18" customHeight="1" x14ac:dyDescent="0.25">
      <c r="B1181" s="21">
        <v>1176</v>
      </c>
      <c r="C1181" s="39"/>
      <c r="D1181" s="39"/>
      <c r="E1181" s="30"/>
      <c r="F1181" s="30"/>
      <c r="G1181" s="30"/>
      <c r="H1181" s="30"/>
      <c r="I1181" s="73"/>
      <c r="J1181" s="68"/>
      <c r="K1181" s="30"/>
      <c r="L1181" s="68" t="str">
        <f t="shared" si="77"/>
        <v/>
      </c>
      <c r="M1181" s="30" t="str">
        <f t="shared" si="78"/>
        <v/>
      </c>
      <c r="N1181" s="68" t="str">
        <f t="shared" si="79"/>
        <v/>
      </c>
      <c r="O1181" s="68" t="str">
        <f t="shared" si="80"/>
        <v/>
      </c>
    </row>
    <row r="1182" spans="2:15" ht="18" customHeight="1" x14ac:dyDescent="0.25">
      <c r="B1182" s="21">
        <v>1177</v>
      </c>
      <c r="C1182" s="39"/>
      <c r="D1182" s="39"/>
      <c r="E1182" s="30"/>
      <c r="F1182" s="30"/>
      <c r="G1182" s="30"/>
      <c r="H1182" s="30"/>
      <c r="I1182" s="73"/>
      <c r="J1182" s="68"/>
      <c r="K1182" s="30"/>
      <c r="L1182" s="68" t="str">
        <f t="shared" si="77"/>
        <v/>
      </c>
      <c r="M1182" s="30" t="str">
        <f t="shared" si="78"/>
        <v/>
      </c>
      <c r="N1182" s="68" t="str">
        <f t="shared" si="79"/>
        <v/>
      </c>
      <c r="O1182" s="68" t="str">
        <f t="shared" si="80"/>
        <v/>
      </c>
    </row>
    <row r="1183" spans="2:15" ht="18" customHeight="1" x14ac:dyDescent="0.25">
      <c r="B1183" s="21">
        <v>1178</v>
      </c>
      <c r="C1183" s="39"/>
      <c r="D1183" s="39"/>
      <c r="E1183" s="30"/>
      <c r="F1183" s="30"/>
      <c r="G1183" s="30"/>
      <c r="H1183" s="30"/>
      <c r="I1183" s="73"/>
      <c r="J1183" s="68"/>
      <c r="K1183" s="30"/>
      <c r="L1183" s="68" t="str">
        <f t="shared" si="77"/>
        <v/>
      </c>
      <c r="M1183" s="30" t="str">
        <f t="shared" si="78"/>
        <v/>
      </c>
      <c r="N1183" s="68" t="str">
        <f t="shared" si="79"/>
        <v/>
      </c>
      <c r="O1183" s="68" t="str">
        <f t="shared" si="80"/>
        <v/>
      </c>
    </row>
    <row r="1184" spans="2:15" ht="18" customHeight="1" x14ac:dyDescent="0.25">
      <c r="B1184" s="21">
        <v>1179</v>
      </c>
      <c r="C1184" s="39"/>
      <c r="D1184" s="39"/>
      <c r="E1184" s="30"/>
      <c r="F1184" s="30"/>
      <c r="G1184" s="30"/>
      <c r="H1184" s="30"/>
      <c r="I1184" s="73"/>
      <c r="J1184" s="68"/>
      <c r="K1184" s="30"/>
      <c r="L1184" s="68" t="str">
        <f t="shared" si="77"/>
        <v/>
      </c>
      <c r="M1184" s="30" t="str">
        <f t="shared" si="78"/>
        <v/>
      </c>
      <c r="N1184" s="68" t="str">
        <f t="shared" si="79"/>
        <v/>
      </c>
      <c r="O1184" s="68" t="str">
        <f t="shared" si="80"/>
        <v/>
      </c>
    </row>
    <row r="1185" spans="2:15" ht="18" customHeight="1" x14ac:dyDescent="0.25">
      <c r="B1185" s="21">
        <v>1180</v>
      </c>
      <c r="C1185" s="39"/>
      <c r="D1185" s="39"/>
      <c r="E1185" s="30"/>
      <c r="F1185" s="30"/>
      <c r="G1185" s="30"/>
      <c r="H1185" s="30"/>
      <c r="I1185" s="73"/>
      <c r="J1185" s="68"/>
      <c r="K1185" s="30"/>
      <c r="L1185" s="68" t="str">
        <f t="shared" si="77"/>
        <v/>
      </c>
      <c r="M1185" s="30" t="str">
        <f t="shared" si="78"/>
        <v/>
      </c>
      <c r="N1185" s="68" t="str">
        <f t="shared" si="79"/>
        <v/>
      </c>
      <c r="O1185" s="68" t="str">
        <f t="shared" si="80"/>
        <v/>
      </c>
    </row>
    <row r="1186" spans="2:15" ht="18" customHeight="1" x14ac:dyDescent="0.25">
      <c r="B1186" s="21">
        <v>1181</v>
      </c>
      <c r="C1186" s="39"/>
      <c r="D1186" s="39"/>
      <c r="E1186" s="30"/>
      <c r="F1186" s="30"/>
      <c r="G1186" s="30"/>
      <c r="H1186" s="30"/>
      <c r="I1186" s="73"/>
      <c r="J1186" s="68"/>
      <c r="K1186" s="30"/>
      <c r="L1186" s="68" t="str">
        <f t="shared" si="77"/>
        <v/>
      </c>
      <c r="M1186" s="30" t="str">
        <f t="shared" si="78"/>
        <v/>
      </c>
      <c r="N1186" s="68" t="str">
        <f t="shared" si="79"/>
        <v/>
      </c>
      <c r="O1186" s="68" t="str">
        <f t="shared" si="80"/>
        <v/>
      </c>
    </row>
    <row r="1187" spans="2:15" ht="18" customHeight="1" x14ac:dyDescent="0.25">
      <c r="B1187" s="21">
        <v>1182</v>
      </c>
      <c r="C1187" s="39"/>
      <c r="D1187" s="39"/>
      <c r="E1187" s="30"/>
      <c r="F1187" s="30"/>
      <c r="G1187" s="30"/>
      <c r="H1187" s="30"/>
      <c r="I1187" s="73"/>
      <c r="J1187" s="68"/>
      <c r="K1187" s="30"/>
      <c r="L1187" s="68" t="str">
        <f t="shared" si="77"/>
        <v/>
      </c>
      <c r="M1187" s="30" t="str">
        <f t="shared" si="78"/>
        <v/>
      </c>
      <c r="N1187" s="68" t="str">
        <f t="shared" si="79"/>
        <v/>
      </c>
      <c r="O1187" s="68" t="str">
        <f t="shared" si="80"/>
        <v/>
      </c>
    </row>
    <row r="1188" spans="2:15" ht="18" customHeight="1" x14ac:dyDescent="0.25">
      <c r="B1188" s="21">
        <v>1183</v>
      </c>
      <c r="C1188" s="39"/>
      <c r="D1188" s="39"/>
      <c r="E1188" s="30"/>
      <c r="F1188" s="30"/>
      <c r="G1188" s="30"/>
      <c r="H1188" s="30"/>
      <c r="I1188" s="73"/>
      <c r="J1188" s="68"/>
      <c r="K1188" s="30"/>
      <c r="L1188" s="68" t="str">
        <f t="shared" si="77"/>
        <v/>
      </c>
      <c r="M1188" s="30" t="str">
        <f t="shared" si="78"/>
        <v/>
      </c>
      <c r="N1188" s="68" t="str">
        <f t="shared" si="79"/>
        <v/>
      </c>
      <c r="O1188" s="68" t="str">
        <f t="shared" si="80"/>
        <v/>
      </c>
    </row>
    <row r="1189" spans="2:15" ht="18" customHeight="1" x14ac:dyDescent="0.25">
      <c r="B1189" s="21">
        <v>1184</v>
      </c>
      <c r="C1189" s="39"/>
      <c r="D1189" s="39"/>
      <c r="E1189" s="30"/>
      <c r="F1189" s="30"/>
      <c r="G1189" s="30"/>
      <c r="H1189" s="30"/>
      <c r="I1189" s="73"/>
      <c r="J1189" s="68"/>
      <c r="K1189" s="30"/>
      <c r="L1189" s="68" t="str">
        <f t="shared" si="77"/>
        <v/>
      </c>
      <c r="M1189" s="30" t="str">
        <f t="shared" si="78"/>
        <v/>
      </c>
      <c r="N1189" s="68" t="str">
        <f t="shared" si="79"/>
        <v/>
      </c>
      <c r="O1189" s="68" t="str">
        <f t="shared" si="80"/>
        <v/>
      </c>
    </row>
    <row r="1190" spans="2:15" ht="18" customHeight="1" x14ac:dyDescent="0.25">
      <c r="B1190" s="21">
        <v>1185</v>
      </c>
      <c r="C1190" s="39"/>
      <c r="D1190" s="39"/>
      <c r="E1190" s="30"/>
      <c r="F1190" s="30"/>
      <c r="G1190" s="30"/>
      <c r="H1190" s="30"/>
      <c r="I1190" s="73"/>
      <c r="J1190" s="68"/>
      <c r="K1190" s="30"/>
      <c r="L1190" s="68" t="str">
        <f t="shared" si="77"/>
        <v/>
      </c>
      <c r="M1190" s="30" t="str">
        <f t="shared" si="78"/>
        <v/>
      </c>
      <c r="N1190" s="68" t="str">
        <f t="shared" si="79"/>
        <v/>
      </c>
      <c r="O1190" s="68" t="str">
        <f t="shared" si="80"/>
        <v/>
      </c>
    </row>
    <row r="1191" spans="2:15" ht="18" customHeight="1" x14ac:dyDescent="0.25">
      <c r="B1191" s="21">
        <v>1186</v>
      </c>
      <c r="C1191" s="39"/>
      <c r="D1191" s="39"/>
      <c r="E1191" s="30"/>
      <c r="F1191" s="30"/>
      <c r="G1191" s="30"/>
      <c r="H1191" s="30"/>
      <c r="I1191" s="73"/>
      <c r="J1191" s="68"/>
      <c r="K1191" s="30"/>
      <c r="L1191" s="68" t="str">
        <f t="shared" si="77"/>
        <v/>
      </c>
      <c r="M1191" s="30" t="str">
        <f t="shared" si="78"/>
        <v/>
      </c>
      <c r="N1191" s="68" t="str">
        <f t="shared" si="79"/>
        <v/>
      </c>
      <c r="O1191" s="68" t="str">
        <f t="shared" si="80"/>
        <v/>
      </c>
    </row>
    <row r="1192" spans="2:15" ht="18" customHeight="1" x14ac:dyDescent="0.25">
      <c r="B1192" s="21">
        <v>1187</v>
      </c>
      <c r="C1192" s="39"/>
      <c r="D1192" s="39"/>
      <c r="E1192" s="30"/>
      <c r="F1192" s="30"/>
      <c r="G1192" s="30"/>
      <c r="H1192" s="30"/>
      <c r="I1192" s="73"/>
      <c r="J1192" s="68"/>
      <c r="K1192" s="30"/>
      <c r="L1192" s="68" t="str">
        <f t="shared" si="77"/>
        <v/>
      </c>
      <c r="M1192" s="30" t="str">
        <f t="shared" si="78"/>
        <v/>
      </c>
      <c r="N1192" s="68" t="str">
        <f t="shared" si="79"/>
        <v/>
      </c>
      <c r="O1192" s="68" t="str">
        <f t="shared" si="80"/>
        <v/>
      </c>
    </row>
    <row r="1193" spans="2:15" ht="18" customHeight="1" x14ac:dyDescent="0.25">
      <c r="B1193" s="21">
        <v>1188</v>
      </c>
      <c r="C1193" s="39"/>
      <c r="D1193" s="39"/>
      <c r="E1193" s="30"/>
      <c r="F1193" s="30"/>
      <c r="G1193" s="30"/>
      <c r="H1193" s="30"/>
      <c r="I1193" s="73"/>
      <c r="J1193" s="68"/>
      <c r="K1193" s="30"/>
      <c r="L1193" s="68" t="str">
        <f t="shared" si="77"/>
        <v/>
      </c>
      <c r="M1193" s="30" t="str">
        <f t="shared" si="78"/>
        <v/>
      </c>
      <c r="N1193" s="68" t="str">
        <f t="shared" si="79"/>
        <v/>
      </c>
      <c r="O1193" s="68" t="str">
        <f t="shared" si="80"/>
        <v/>
      </c>
    </row>
    <row r="1194" spans="2:15" ht="18" customHeight="1" x14ac:dyDescent="0.25">
      <c r="B1194" s="21">
        <v>1189</v>
      </c>
      <c r="C1194" s="39"/>
      <c r="D1194" s="39"/>
      <c r="E1194" s="30"/>
      <c r="F1194" s="30"/>
      <c r="G1194" s="30"/>
      <c r="H1194" s="30"/>
      <c r="I1194" s="73"/>
      <c r="J1194" s="68"/>
      <c r="K1194" s="30"/>
      <c r="L1194" s="68" t="str">
        <f t="shared" si="77"/>
        <v/>
      </c>
      <c r="M1194" s="30" t="str">
        <f t="shared" si="78"/>
        <v/>
      </c>
      <c r="N1194" s="68" t="str">
        <f t="shared" si="79"/>
        <v/>
      </c>
      <c r="O1194" s="68" t="str">
        <f t="shared" si="80"/>
        <v/>
      </c>
    </row>
    <row r="1195" spans="2:15" ht="18" customHeight="1" x14ac:dyDescent="0.25">
      <c r="B1195" s="21">
        <v>1190</v>
      </c>
      <c r="C1195" s="39"/>
      <c r="D1195" s="39"/>
      <c r="E1195" s="30"/>
      <c r="F1195" s="30"/>
      <c r="G1195" s="30"/>
      <c r="H1195" s="30"/>
      <c r="I1195" s="73"/>
      <c r="J1195" s="68"/>
      <c r="K1195" s="30"/>
      <c r="L1195" s="68" t="str">
        <f t="shared" si="77"/>
        <v/>
      </c>
      <c r="M1195" s="30" t="str">
        <f t="shared" si="78"/>
        <v/>
      </c>
      <c r="N1195" s="68" t="str">
        <f t="shared" si="79"/>
        <v/>
      </c>
      <c r="O1195" s="68" t="str">
        <f t="shared" si="80"/>
        <v/>
      </c>
    </row>
    <row r="1196" spans="2:15" ht="18" customHeight="1" x14ac:dyDescent="0.25">
      <c r="B1196" s="21">
        <v>1191</v>
      </c>
      <c r="C1196" s="39"/>
      <c r="D1196" s="39"/>
      <c r="E1196" s="30"/>
      <c r="F1196" s="30"/>
      <c r="G1196" s="30"/>
      <c r="H1196" s="30"/>
      <c r="I1196" s="73"/>
      <c r="J1196" s="68"/>
      <c r="K1196" s="30"/>
      <c r="L1196" s="68" t="str">
        <f t="shared" si="77"/>
        <v/>
      </c>
      <c r="M1196" s="30" t="str">
        <f t="shared" si="78"/>
        <v/>
      </c>
      <c r="N1196" s="68" t="str">
        <f t="shared" si="79"/>
        <v/>
      </c>
      <c r="O1196" s="68" t="str">
        <f t="shared" si="80"/>
        <v/>
      </c>
    </row>
    <row r="1197" spans="2:15" ht="18" customHeight="1" x14ac:dyDescent="0.25">
      <c r="B1197" s="21">
        <v>1192</v>
      </c>
      <c r="C1197" s="39"/>
      <c r="D1197" s="39"/>
      <c r="E1197" s="30"/>
      <c r="F1197" s="30"/>
      <c r="G1197" s="30"/>
      <c r="H1197" s="30"/>
      <c r="I1197" s="73"/>
      <c r="J1197" s="68"/>
      <c r="K1197" s="30"/>
      <c r="L1197" s="68" t="str">
        <f t="shared" si="77"/>
        <v/>
      </c>
      <c r="M1197" s="30" t="str">
        <f t="shared" si="78"/>
        <v/>
      </c>
      <c r="N1197" s="68" t="str">
        <f t="shared" si="79"/>
        <v/>
      </c>
      <c r="O1197" s="68" t="str">
        <f t="shared" si="80"/>
        <v/>
      </c>
    </row>
    <row r="1198" spans="2:15" ht="18" customHeight="1" x14ac:dyDescent="0.25">
      <c r="B1198" s="21">
        <v>1193</v>
      </c>
      <c r="C1198" s="39"/>
      <c r="D1198" s="39"/>
      <c r="E1198" s="30"/>
      <c r="F1198" s="30"/>
      <c r="G1198" s="30"/>
      <c r="H1198" s="30"/>
      <c r="I1198" s="73"/>
      <c r="J1198" s="68"/>
      <c r="K1198" s="30"/>
      <c r="L1198" s="68" t="str">
        <f t="shared" si="77"/>
        <v/>
      </c>
      <c r="M1198" s="30" t="str">
        <f t="shared" si="78"/>
        <v/>
      </c>
      <c r="N1198" s="68" t="str">
        <f t="shared" si="79"/>
        <v/>
      </c>
      <c r="O1198" s="68" t="str">
        <f t="shared" si="80"/>
        <v/>
      </c>
    </row>
    <row r="1199" spans="2:15" ht="18" customHeight="1" x14ac:dyDescent="0.25">
      <c r="B1199" s="21">
        <v>1194</v>
      </c>
      <c r="C1199" s="39"/>
      <c r="D1199" s="39"/>
      <c r="E1199" s="30"/>
      <c r="F1199" s="30"/>
      <c r="G1199" s="30"/>
      <c r="H1199" s="30"/>
      <c r="I1199" s="73"/>
      <c r="J1199" s="68"/>
      <c r="K1199" s="30"/>
      <c r="L1199" s="68" t="str">
        <f t="shared" si="77"/>
        <v/>
      </c>
      <c r="M1199" s="30" t="str">
        <f t="shared" si="78"/>
        <v/>
      </c>
      <c r="N1199" s="68" t="str">
        <f t="shared" si="79"/>
        <v/>
      </c>
      <c r="O1199" s="68" t="str">
        <f t="shared" si="80"/>
        <v/>
      </c>
    </row>
    <row r="1200" spans="2:15" ht="18" customHeight="1" x14ac:dyDescent="0.25">
      <c r="B1200" s="21">
        <v>1195</v>
      </c>
      <c r="C1200" s="39"/>
      <c r="D1200" s="39"/>
      <c r="E1200" s="30"/>
      <c r="F1200" s="30"/>
      <c r="G1200" s="30"/>
      <c r="H1200" s="30"/>
      <c r="I1200" s="73"/>
      <c r="J1200" s="68"/>
      <c r="K1200" s="30"/>
      <c r="L1200" s="68" t="str">
        <f t="shared" si="77"/>
        <v/>
      </c>
      <c r="M1200" s="30" t="str">
        <f t="shared" si="78"/>
        <v/>
      </c>
      <c r="N1200" s="68" t="str">
        <f t="shared" si="79"/>
        <v/>
      </c>
      <c r="O1200" s="68" t="str">
        <f t="shared" si="80"/>
        <v/>
      </c>
    </row>
    <row r="1201" spans="2:15" ht="18" customHeight="1" x14ac:dyDescent="0.25">
      <c r="B1201" s="21">
        <v>1196</v>
      </c>
      <c r="C1201" s="39"/>
      <c r="D1201" s="39"/>
      <c r="E1201" s="30"/>
      <c r="F1201" s="30"/>
      <c r="G1201" s="30"/>
      <c r="H1201" s="30"/>
      <c r="I1201" s="73"/>
      <c r="J1201" s="68"/>
      <c r="K1201" s="30"/>
      <c r="L1201" s="68" t="str">
        <f t="shared" si="77"/>
        <v/>
      </c>
      <c r="M1201" s="30" t="str">
        <f t="shared" si="78"/>
        <v/>
      </c>
      <c r="N1201" s="68" t="str">
        <f t="shared" si="79"/>
        <v/>
      </c>
      <c r="O1201" s="68" t="str">
        <f t="shared" si="80"/>
        <v/>
      </c>
    </row>
    <row r="1202" spans="2:15" ht="18" customHeight="1" x14ac:dyDescent="0.25">
      <c r="B1202" s="21">
        <v>1197</v>
      </c>
      <c r="C1202" s="39"/>
      <c r="D1202" s="39"/>
      <c r="E1202" s="30"/>
      <c r="F1202" s="30"/>
      <c r="G1202" s="30"/>
      <c r="H1202" s="30"/>
      <c r="I1202" s="73"/>
      <c r="J1202" s="68"/>
      <c r="K1202" s="30"/>
      <c r="L1202" s="68" t="str">
        <f t="shared" si="77"/>
        <v/>
      </c>
      <c r="M1202" s="30" t="str">
        <f t="shared" si="78"/>
        <v/>
      </c>
      <c r="N1202" s="68" t="str">
        <f t="shared" si="79"/>
        <v/>
      </c>
      <c r="O1202" s="68" t="str">
        <f t="shared" si="80"/>
        <v/>
      </c>
    </row>
    <row r="1203" spans="2:15" ht="18" customHeight="1" x14ac:dyDescent="0.25">
      <c r="B1203" s="21">
        <v>1198</v>
      </c>
      <c r="C1203" s="39"/>
      <c r="D1203" s="39"/>
      <c r="E1203" s="30"/>
      <c r="F1203" s="30"/>
      <c r="G1203" s="30"/>
      <c r="H1203" s="30"/>
      <c r="I1203" s="73"/>
      <c r="J1203" s="68"/>
      <c r="K1203" s="30"/>
      <c r="L1203" s="68" t="str">
        <f t="shared" si="77"/>
        <v/>
      </c>
      <c r="M1203" s="30" t="str">
        <f t="shared" si="78"/>
        <v/>
      </c>
      <c r="N1203" s="68" t="str">
        <f t="shared" si="79"/>
        <v/>
      </c>
      <c r="O1203" s="68" t="str">
        <f t="shared" si="80"/>
        <v/>
      </c>
    </row>
    <row r="1204" spans="2:15" ht="18" customHeight="1" x14ac:dyDescent="0.25">
      <c r="B1204" s="21">
        <v>1199</v>
      </c>
      <c r="C1204" s="39"/>
      <c r="D1204" s="39"/>
      <c r="E1204" s="30"/>
      <c r="F1204" s="30"/>
      <c r="G1204" s="30"/>
      <c r="H1204" s="30"/>
      <c r="I1204" s="73"/>
      <c r="J1204" s="68"/>
      <c r="K1204" s="30"/>
      <c r="L1204" s="68" t="str">
        <f t="shared" si="77"/>
        <v/>
      </c>
      <c r="M1204" s="30" t="str">
        <f t="shared" si="78"/>
        <v/>
      </c>
      <c r="N1204" s="68" t="str">
        <f t="shared" si="79"/>
        <v/>
      </c>
      <c r="O1204" s="68" t="str">
        <f t="shared" si="80"/>
        <v/>
      </c>
    </row>
    <row r="1205" spans="2:15" ht="18" customHeight="1" x14ac:dyDescent="0.25">
      <c r="B1205" s="21">
        <v>1200</v>
      </c>
      <c r="C1205" s="39"/>
      <c r="D1205" s="39"/>
      <c r="E1205" s="30"/>
      <c r="F1205" s="30"/>
      <c r="G1205" s="30"/>
      <c r="H1205" s="30"/>
      <c r="I1205" s="73"/>
      <c r="J1205" s="68"/>
      <c r="K1205" s="30"/>
      <c r="L1205" s="68" t="str">
        <f t="shared" si="77"/>
        <v/>
      </c>
      <c r="M1205" s="30" t="str">
        <f t="shared" si="78"/>
        <v/>
      </c>
      <c r="N1205" s="68" t="str">
        <f t="shared" si="79"/>
        <v/>
      </c>
      <c r="O1205" s="68" t="str">
        <f t="shared" si="80"/>
        <v/>
      </c>
    </row>
    <row r="1206" spans="2:15" ht="18" customHeight="1" x14ac:dyDescent="0.25">
      <c r="B1206" s="21">
        <v>1201</v>
      </c>
      <c r="C1206" s="39"/>
      <c r="D1206" s="39"/>
      <c r="E1206" s="30"/>
      <c r="F1206" s="30"/>
      <c r="G1206" s="30"/>
      <c r="H1206" s="30"/>
      <c r="I1206" s="73"/>
      <c r="J1206" s="68"/>
      <c r="K1206" s="30"/>
      <c r="L1206" s="68" t="str">
        <f t="shared" si="77"/>
        <v/>
      </c>
      <c r="M1206" s="30" t="str">
        <f t="shared" si="78"/>
        <v/>
      </c>
      <c r="N1206" s="68" t="str">
        <f t="shared" si="79"/>
        <v/>
      </c>
      <c r="O1206" s="68" t="str">
        <f t="shared" si="80"/>
        <v/>
      </c>
    </row>
    <row r="1207" spans="2:15" ht="18" customHeight="1" x14ac:dyDescent="0.25">
      <c r="B1207" s="21">
        <v>1202</v>
      </c>
      <c r="C1207" s="39"/>
      <c r="D1207" s="39"/>
      <c r="E1207" s="30"/>
      <c r="F1207" s="30"/>
      <c r="G1207" s="30"/>
      <c r="H1207" s="30"/>
      <c r="I1207" s="73"/>
      <c r="J1207" s="68"/>
      <c r="K1207" s="30"/>
      <c r="L1207" s="68" t="str">
        <f t="shared" si="77"/>
        <v/>
      </c>
      <c r="M1207" s="30" t="str">
        <f t="shared" si="78"/>
        <v/>
      </c>
      <c r="N1207" s="68" t="str">
        <f t="shared" si="79"/>
        <v/>
      </c>
      <c r="O1207" s="68" t="str">
        <f t="shared" si="80"/>
        <v/>
      </c>
    </row>
    <row r="1208" spans="2:15" ht="18" customHeight="1" x14ac:dyDescent="0.25">
      <c r="B1208" s="21">
        <v>1203</v>
      </c>
      <c r="C1208" s="39"/>
      <c r="D1208" s="39"/>
      <c r="E1208" s="30"/>
      <c r="F1208" s="30"/>
      <c r="G1208" s="30"/>
      <c r="H1208" s="30"/>
      <c r="I1208" s="73"/>
      <c r="J1208" s="68"/>
      <c r="K1208" s="30"/>
      <c r="L1208" s="68" t="str">
        <f t="shared" si="77"/>
        <v/>
      </c>
      <c r="M1208" s="30" t="str">
        <f t="shared" si="78"/>
        <v/>
      </c>
      <c r="N1208" s="68" t="str">
        <f t="shared" si="79"/>
        <v/>
      </c>
      <c r="O1208" s="68" t="str">
        <f t="shared" si="80"/>
        <v/>
      </c>
    </row>
    <row r="1209" spans="2:15" ht="18" customHeight="1" x14ac:dyDescent="0.25">
      <c r="B1209" s="21">
        <v>1204</v>
      </c>
      <c r="C1209" s="39"/>
      <c r="D1209" s="39"/>
      <c r="E1209" s="30"/>
      <c r="F1209" s="30"/>
      <c r="G1209" s="30"/>
      <c r="H1209" s="30"/>
      <c r="I1209" s="73"/>
      <c r="J1209" s="68"/>
      <c r="K1209" s="30"/>
      <c r="L1209" s="68" t="str">
        <f t="shared" si="77"/>
        <v/>
      </c>
      <c r="M1209" s="30" t="str">
        <f t="shared" si="78"/>
        <v/>
      </c>
      <c r="N1209" s="68" t="str">
        <f t="shared" si="79"/>
        <v/>
      </c>
      <c r="O1209" s="68" t="str">
        <f t="shared" si="80"/>
        <v/>
      </c>
    </row>
    <row r="1210" spans="2:15" ht="18" customHeight="1" x14ac:dyDescent="0.25">
      <c r="B1210" s="21">
        <v>1205</v>
      </c>
      <c r="C1210" s="39"/>
      <c r="D1210" s="39"/>
      <c r="E1210" s="30"/>
      <c r="F1210" s="30"/>
      <c r="G1210" s="30"/>
      <c r="H1210" s="30"/>
      <c r="I1210" s="73"/>
      <c r="J1210" s="68"/>
      <c r="K1210" s="30"/>
      <c r="L1210" s="68" t="str">
        <f t="shared" si="77"/>
        <v/>
      </c>
      <c r="M1210" s="30" t="str">
        <f t="shared" si="78"/>
        <v/>
      </c>
      <c r="N1210" s="68" t="str">
        <f t="shared" si="79"/>
        <v/>
      </c>
      <c r="O1210" s="68" t="str">
        <f t="shared" si="80"/>
        <v/>
      </c>
    </row>
    <row r="1211" spans="2:15" ht="18" customHeight="1" x14ac:dyDescent="0.25">
      <c r="B1211" s="21">
        <v>1206</v>
      </c>
      <c r="C1211" s="39"/>
      <c r="D1211" s="39"/>
      <c r="E1211" s="30"/>
      <c r="F1211" s="30"/>
      <c r="G1211" s="30"/>
      <c r="H1211" s="30"/>
      <c r="I1211" s="73"/>
      <c r="J1211" s="68"/>
      <c r="K1211" s="30"/>
      <c r="L1211" s="68" t="str">
        <f t="shared" si="77"/>
        <v/>
      </c>
      <c r="M1211" s="30" t="str">
        <f t="shared" si="78"/>
        <v/>
      </c>
      <c r="N1211" s="68" t="str">
        <f t="shared" si="79"/>
        <v/>
      </c>
      <c r="O1211" s="68" t="str">
        <f t="shared" si="80"/>
        <v/>
      </c>
    </row>
    <row r="1212" spans="2:15" ht="18" customHeight="1" x14ac:dyDescent="0.25">
      <c r="B1212" s="21">
        <v>1207</v>
      </c>
      <c r="C1212" s="39"/>
      <c r="D1212" s="39"/>
      <c r="E1212" s="30"/>
      <c r="F1212" s="30"/>
      <c r="G1212" s="30"/>
      <c r="H1212" s="30"/>
      <c r="I1212" s="73"/>
      <c r="J1212" s="68"/>
      <c r="K1212" s="30"/>
      <c r="L1212" s="68" t="str">
        <f t="shared" si="77"/>
        <v/>
      </c>
      <c r="M1212" s="30" t="str">
        <f t="shared" si="78"/>
        <v/>
      </c>
      <c r="N1212" s="68" t="str">
        <f t="shared" si="79"/>
        <v/>
      </c>
      <c r="O1212" s="68" t="str">
        <f t="shared" si="80"/>
        <v/>
      </c>
    </row>
    <row r="1213" spans="2:15" ht="18" customHeight="1" x14ac:dyDescent="0.25">
      <c r="B1213" s="21">
        <v>1208</v>
      </c>
      <c r="C1213" s="39"/>
      <c r="D1213" s="39"/>
      <c r="E1213" s="30"/>
      <c r="F1213" s="30"/>
      <c r="G1213" s="30"/>
      <c r="H1213" s="30"/>
      <c r="I1213" s="73"/>
      <c r="J1213" s="68"/>
      <c r="K1213" s="30"/>
      <c r="L1213" s="68" t="str">
        <f t="shared" si="77"/>
        <v/>
      </c>
      <c r="M1213" s="30" t="str">
        <f t="shared" si="78"/>
        <v/>
      </c>
      <c r="N1213" s="68" t="str">
        <f t="shared" si="79"/>
        <v/>
      </c>
      <c r="O1213" s="68" t="str">
        <f t="shared" si="80"/>
        <v/>
      </c>
    </row>
    <row r="1214" spans="2:15" ht="18" customHeight="1" x14ac:dyDescent="0.25">
      <c r="B1214" s="21">
        <v>1209</v>
      </c>
      <c r="C1214" s="39"/>
      <c r="D1214" s="39"/>
      <c r="E1214" s="30"/>
      <c r="F1214" s="30"/>
      <c r="G1214" s="30"/>
      <c r="H1214" s="30"/>
      <c r="I1214" s="73"/>
      <c r="J1214" s="68"/>
      <c r="K1214" s="30"/>
      <c r="L1214" s="68" t="str">
        <f t="shared" si="77"/>
        <v/>
      </c>
      <c r="M1214" s="30" t="str">
        <f t="shared" si="78"/>
        <v/>
      </c>
      <c r="N1214" s="68" t="str">
        <f t="shared" si="79"/>
        <v/>
      </c>
      <c r="O1214" s="68" t="str">
        <f t="shared" si="80"/>
        <v/>
      </c>
    </row>
    <row r="1215" spans="2:15" ht="18" customHeight="1" x14ac:dyDescent="0.25">
      <c r="B1215" s="21">
        <v>1210</v>
      </c>
      <c r="C1215" s="39"/>
      <c r="D1215" s="39"/>
      <c r="E1215" s="30"/>
      <c r="F1215" s="30"/>
      <c r="G1215" s="30"/>
      <c r="H1215" s="30"/>
      <c r="I1215" s="73"/>
      <c r="J1215" s="68"/>
      <c r="K1215" s="30"/>
      <c r="L1215" s="68" t="str">
        <f t="shared" si="77"/>
        <v/>
      </c>
      <c r="M1215" s="30" t="str">
        <f t="shared" si="78"/>
        <v/>
      </c>
      <c r="N1215" s="68" t="str">
        <f t="shared" si="79"/>
        <v/>
      </c>
      <c r="O1215" s="68" t="str">
        <f t="shared" si="80"/>
        <v/>
      </c>
    </row>
    <row r="1216" spans="2:15" ht="18" customHeight="1" x14ac:dyDescent="0.25">
      <c r="B1216" s="21">
        <v>1211</v>
      </c>
      <c r="C1216" s="39"/>
      <c r="D1216" s="39"/>
      <c r="E1216" s="30"/>
      <c r="F1216" s="30"/>
      <c r="G1216" s="30"/>
      <c r="H1216" s="30"/>
      <c r="I1216" s="73"/>
      <c r="J1216" s="68"/>
      <c r="K1216" s="30"/>
      <c r="L1216" s="68" t="str">
        <f t="shared" si="77"/>
        <v/>
      </c>
      <c r="M1216" s="30" t="str">
        <f t="shared" si="78"/>
        <v/>
      </c>
      <c r="N1216" s="68" t="str">
        <f t="shared" si="79"/>
        <v/>
      </c>
      <c r="O1216" s="68" t="str">
        <f t="shared" si="80"/>
        <v/>
      </c>
    </row>
    <row r="1217" spans="2:15" ht="18" customHeight="1" x14ac:dyDescent="0.25">
      <c r="B1217" s="21">
        <v>1212</v>
      </c>
      <c r="C1217" s="39"/>
      <c r="D1217" s="39"/>
      <c r="E1217" s="30"/>
      <c r="F1217" s="30"/>
      <c r="G1217" s="30"/>
      <c r="H1217" s="30"/>
      <c r="I1217" s="73"/>
      <c r="J1217" s="68"/>
      <c r="K1217" s="30"/>
      <c r="L1217" s="68" t="str">
        <f t="shared" si="77"/>
        <v/>
      </c>
      <c r="M1217" s="30" t="str">
        <f t="shared" si="78"/>
        <v/>
      </c>
      <c r="N1217" s="68" t="str">
        <f t="shared" si="79"/>
        <v/>
      </c>
      <c r="O1217" s="68" t="str">
        <f t="shared" si="80"/>
        <v/>
      </c>
    </row>
    <row r="1218" spans="2:15" ht="18" customHeight="1" x14ac:dyDescent="0.25">
      <c r="B1218" s="21">
        <v>1213</v>
      </c>
      <c r="C1218" s="39"/>
      <c r="D1218" s="39"/>
      <c r="E1218" s="30"/>
      <c r="F1218" s="30"/>
      <c r="G1218" s="30"/>
      <c r="H1218" s="30"/>
      <c r="I1218" s="73"/>
      <c r="J1218" s="68"/>
      <c r="K1218" s="30"/>
      <c r="L1218" s="68" t="str">
        <f t="shared" si="77"/>
        <v/>
      </c>
      <c r="M1218" s="30" t="str">
        <f t="shared" si="78"/>
        <v/>
      </c>
      <c r="N1218" s="68" t="str">
        <f t="shared" si="79"/>
        <v/>
      </c>
      <c r="O1218" s="68" t="str">
        <f t="shared" si="80"/>
        <v/>
      </c>
    </row>
    <row r="1219" spans="2:15" ht="18" customHeight="1" x14ac:dyDescent="0.25">
      <c r="B1219" s="21">
        <v>1214</v>
      </c>
      <c r="C1219" s="39"/>
      <c r="D1219" s="39"/>
      <c r="E1219" s="30"/>
      <c r="F1219" s="30"/>
      <c r="G1219" s="30"/>
      <c r="H1219" s="30"/>
      <c r="I1219" s="73"/>
      <c r="J1219" s="68"/>
      <c r="K1219" s="30"/>
      <c r="L1219" s="68" t="str">
        <f t="shared" si="77"/>
        <v/>
      </c>
      <c r="M1219" s="30" t="str">
        <f t="shared" si="78"/>
        <v/>
      </c>
      <c r="N1219" s="68" t="str">
        <f t="shared" si="79"/>
        <v/>
      </c>
      <c r="O1219" s="68" t="str">
        <f t="shared" si="80"/>
        <v/>
      </c>
    </row>
    <row r="1220" spans="2:15" ht="18" customHeight="1" x14ac:dyDescent="0.25">
      <c r="B1220" s="21">
        <v>1215</v>
      </c>
      <c r="C1220" s="39"/>
      <c r="D1220" s="39"/>
      <c r="E1220" s="30"/>
      <c r="F1220" s="30"/>
      <c r="G1220" s="30"/>
      <c r="H1220" s="30"/>
      <c r="I1220" s="73"/>
      <c r="J1220" s="68"/>
      <c r="K1220" s="30"/>
      <c r="L1220" s="68" t="str">
        <f t="shared" si="77"/>
        <v/>
      </c>
      <c r="M1220" s="30" t="str">
        <f t="shared" si="78"/>
        <v/>
      </c>
      <c r="N1220" s="68" t="str">
        <f t="shared" si="79"/>
        <v/>
      </c>
      <c r="O1220" s="68" t="str">
        <f t="shared" si="80"/>
        <v/>
      </c>
    </row>
    <row r="1221" spans="2:15" ht="18" customHeight="1" x14ac:dyDescent="0.25">
      <c r="B1221" s="21">
        <v>1216</v>
      </c>
      <c r="C1221" s="39"/>
      <c r="D1221" s="39"/>
      <c r="E1221" s="30"/>
      <c r="F1221" s="30"/>
      <c r="G1221" s="30"/>
      <c r="H1221" s="30"/>
      <c r="I1221" s="73"/>
      <c r="J1221" s="68"/>
      <c r="K1221" s="30"/>
      <c r="L1221" s="68" t="str">
        <f t="shared" si="77"/>
        <v/>
      </c>
      <c r="M1221" s="30" t="str">
        <f t="shared" si="78"/>
        <v/>
      </c>
      <c r="N1221" s="68" t="str">
        <f t="shared" si="79"/>
        <v/>
      </c>
      <c r="O1221" s="68" t="str">
        <f t="shared" si="80"/>
        <v/>
      </c>
    </row>
    <row r="1222" spans="2:15" ht="18" customHeight="1" x14ac:dyDescent="0.25">
      <c r="B1222" s="21">
        <v>1217</v>
      </c>
      <c r="C1222" s="39"/>
      <c r="D1222" s="39"/>
      <c r="E1222" s="30"/>
      <c r="F1222" s="30"/>
      <c r="G1222" s="30"/>
      <c r="H1222" s="30"/>
      <c r="I1222" s="73"/>
      <c r="J1222" s="68"/>
      <c r="K1222" s="30"/>
      <c r="L1222" s="68" t="str">
        <f t="shared" si="77"/>
        <v/>
      </c>
      <c r="M1222" s="30" t="str">
        <f t="shared" si="78"/>
        <v/>
      </c>
      <c r="N1222" s="68" t="str">
        <f t="shared" si="79"/>
        <v/>
      </c>
      <c r="O1222" s="68" t="str">
        <f t="shared" si="80"/>
        <v/>
      </c>
    </row>
    <row r="1223" spans="2:15" ht="18" customHeight="1" x14ac:dyDescent="0.25">
      <c r="B1223" s="21">
        <v>1218</v>
      </c>
      <c r="C1223" s="39"/>
      <c r="D1223" s="39"/>
      <c r="E1223" s="30"/>
      <c r="F1223" s="30"/>
      <c r="G1223" s="30"/>
      <c r="H1223" s="30"/>
      <c r="I1223" s="73"/>
      <c r="J1223" s="68"/>
      <c r="K1223" s="30"/>
      <c r="L1223" s="68" t="str">
        <f t="shared" si="77"/>
        <v/>
      </c>
      <c r="M1223" s="30" t="str">
        <f t="shared" si="78"/>
        <v/>
      </c>
      <c r="N1223" s="68" t="str">
        <f t="shared" si="79"/>
        <v/>
      </c>
      <c r="O1223" s="68" t="str">
        <f t="shared" si="80"/>
        <v/>
      </c>
    </row>
    <row r="1224" spans="2:15" ht="18" customHeight="1" x14ac:dyDescent="0.25">
      <c r="B1224" s="21">
        <v>1219</v>
      </c>
      <c r="C1224" s="39"/>
      <c r="D1224" s="39"/>
      <c r="E1224" s="30"/>
      <c r="F1224" s="30"/>
      <c r="G1224" s="30"/>
      <c r="H1224" s="30"/>
      <c r="I1224" s="73"/>
      <c r="J1224" s="68"/>
      <c r="K1224" s="30"/>
      <c r="L1224" s="68" t="str">
        <f t="shared" si="77"/>
        <v/>
      </c>
      <c r="M1224" s="30" t="str">
        <f t="shared" si="78"/>
        <v/>
      </c>
      <c r="N1224" s="68" t="str">
        <f t="shared" si="79"/>
        <v/>
      </c>
      <c r="O1224" s="68" t="str">
        <f t="shared" si="80"/>
        <v/>
      </c>
    </row>
    <row r="1225" spans="2:15" ht="18" customHeight="1" x14ac:dyDescent="0.25">
      <c r="B1225" s="21">
        <v>1220</v>
      </c>
      <c r="C1225" s="39"/>
      <c r="D1225" s="39"/>
      <c r="E1225" s="30"/>
      <c r="F1225" s="30"/>
      <c r="G1225" s="30"/>
      <c r="H1225" s="30"/>
      <c r="I1225" s="73"/>
      <c r="J1225" s="68"/>
      <c r="K1225" s="30"/>
      <c r="L1225" s="68" t="str">
        <f t="shared" si="77"/>
        <v/>
      </c>
      <c r="M1225" s="30" t="str">
        <f t="shared" si="78"/>
        <v/>
      </c>
      <c r="N1225" s="68" t="str">
        <f t="shared" si="79"/>
        <v/>
      </c>
      <c r="O1225" s="68" t="str">
        <f t="shared" si="80"/>
        <v/>
      </c>
    </row>
    <row r="1226" spans="2:15" ht="18" customHeight="1" x14ac:dyDescent="0.25">
      <c r="B1226" s="21">
        <v>1221</v>
      </c>
      <c r="C1226" s="39"/>
      <c r="D1226" s="39"/>
      <c r="E1226" s="30"/>
      <c r="F1226" s="30"/>
      <c r="G1226" s="30"/>
      <c r="H1226" s="30"/>
      <c r="I1226" s="73"/>
      <c r="J1226" s="68"/>
      <c r="K1226" s="30"/>
      <c r="L1226" s="68" t="str">
        <f t="shared" si="77"/>
        <v/>
      </c>
      <c r="M1226" s="30" t="str">
        <f t="shared" si="78"/>
        <v/>
      </c>
      <c r="N1226" s="68" t="str">
        <f t="shared" si="79"/>
        <v/>
      </c>
      <c r="O1226" s="68" t="str">
        <f t="shared" si="80"/>
        <v/>
      </c>
    </row>
    <row r="1227" spans="2:15" ht="18" customHeight="1" x14ac:dyDescent="0.25">
      <c r="B1227" s="21">
        <v>1222</v>
      </c>
      <c r="C1227" s="39"/>
      <c r="D1227" s="39"/>
      <c r="E1227" s="30"/>
      <c r="F1227" s="30"/>
      <c r="G1227" s="30"/>
      <c r="H1227" s="30"/>
      <c r="I1227" s="73"/>
      <c r="J1227" s="68"/>
      <c r="K1227" s="30"/>
      <c r="L1227" s="68" t="str">
        <f t="shared" si="77"/>
        <v/>
      </c>
      <c r="M1227" s="30" t="str">
        <f t="shared" si="78"/>
        <v/>
      </c>
      <c r="N1227" s="68" t="str">
        <f t="shared" si="79"/>
        <v/>
      </c>
      <c r="O1227" s="68" t="str">
        <f t="shared" si="80"/>
        <v/>
      </c>
    </row>
    <row r="1228" spans="2:15" ht="18" customHeight="1" x14ac:dyDescent="0.25">
      <c r="B1228" s="21">
        <v>1223</v>
      </c>
      <c r="C1228" s="39"/>
      <c r="D1228" s="39"/>
      <c r="E1228" s="30"/>
      <c r="F1228" s="30"/>
      <c r="G1228" s="30"/>
      <c r="H1228" s="30"/>
      <c r="I1228" s="73"/>
      <c r="J1228" s="68"/>
      <c r="K1228" s="30"/>
      <c r="L1228" s="68" t="str">
        <f t="shared" si="77"/>
        <v/>
      </c>
      <c r="M1228" s="30" t="str">
        <f t="shared" si="78"/>
        <v/>
      </c>
      <c r="N1228" s="68" t="str">
        <f t="shared" si="79"/>
        <v/>
      </c>
      <c r="O1228" s="68" t="str">
        <f t="shared" si="80"/>
        <v/>
      </c>
    </row>
    <row r="1229" spans="2:15" ht="18" customHeight="1" x14ac:dyDescent="0.25">
      <c r="B1229" s="21">
        <v>1224</v>
      </c>
      <c r="C1229" s="39"/>
      <c r="D1229" s="39"/>
      <c r="E1229" s="30"/>
      <c r="F1229" s="30"/>
      <c r="G1229" s="30"/>
      <c r="H1229" s="30"/>
      <c r="I1229" s="73"/>
      <c r="J1229" s="68"/>
      <c r="K1229" s="30"/>
      <c r="L1229" s="68" t="str">
        <f t="shared" ref="L1229:L1292" si="81">IF(C1229="","",IF(D1229="","Não Finalizada","Finalizada"))</f>
        <v/>
      </c>
      <c r="M1229" s="30" t="str">
        <f t="shared" ref="M1229:M1292" si="82">IF(E1229="","","#"&amp;B1229&amp;" ("&amp;TEXT(C1229,"dd/mmm")&amp;") - "&amp;E1229&amp;"/"&amp;F1229)</f>
        <v/>
      </c>
      <c r="N1229" s="68" t="str">
        <f t="shared" ref="N1229:N1292" si="83">IF(D1229="","",D1229-C1229)</f>
        <v/>
      </c>
      <c r="O1229" s="68" t="str">
        <f t="shared" ref="O1229:O1292" si="84">IF(J1229="","",J1229-I1229)</f>
        <v/>
      </c>
    </row>
    <row r="1230" spans="2:15" ht="18" customHeight="1" x14ac:dyDescent="0.25">
      <c r="B1230" s="21">
        <v>1225</v>
      </c>
      <c r="C1230" s="39"/>
      <c r="D1230" s="39"/>
      <c r="E1230" s="30"/>
      <c r="F1230" s="30"/>
      <c r="G1230" s="30"/>
      <c r="H1230" s="30"/>
      <c r="I1230" s="73"/>
      <c r="J1230" s="68"/>
      <c r="K1230" s="30"/>
      <c r="L1230" s="68" t="str">
        <f t="shared" si="81"/>
        <v/>
      </c>
      <c r="M1230" s="30" t="str">
        <f t="shared" si="82"/>
        <v/>
      </c>
      <c r="N1230" s="68" t="str">
        <f t="shared" si="83"/>
        <v/>
      </c>
      <c r="O1230" s="68" t="str">
        <f t="shared" si="84"/>
        <v/>
      </c>
    </row>
    <row r="1231" spans="2:15" ht="18" customHeight="1" x14ac:dyDescent="0.25">
      <c r="B1231" s="21">
        <v>1226</v>
      </c>
      <c r="C1231" s="39"/>
      <c r="D1231" s="39"/>
      <c r="E1231" s="30"/>
      <c r="F1231" s="30"/>
      <c r="G1231" s="30"/>
      <c r="H1231" s="30"/>
      <c r="I1231" s="73"/>
      <c r="J1231" s="68"/>
      <c r="K1231" s="30"/>
      <c r="L1231" s="68" t="str">
        <f t="shared" si="81"/>
        <v/>
      </c>
      <c r="M1231" s="30" t="str">
        <f t="shared" si="82"/>
        <v/>
      </c>
      <c r="N1231" s="68" t="str">
        <f t="shared" si="83"/>
        <v/>
      </c>
      <c r="O1231" s="68" t="str">
        <f t="shared" si="84"/>
        <v/>
      </c>
    </row>
    <row r="1232" spans="2:15" ht="18" customHeight="1" x14ac:dyDescent="0.25">
      <c r="B1232" s="21">
        <v>1227</v>
      </c>
      <c r="C1232" s="39"/>
      <c r="D1232" s="39"/>
      <c r="E1232" s="30"/>
      <c r="F1232" s="30"/>
      <c r="G1232" s="30"/>
      <c r="H1232" s="30"/>
      <c r="I1232" s="73"/>
      <c r="J1232" s="68"/>
      <c r="K1232" s="30"/>
      <c r="L1232" s="68" t="str">
        <f t="shared" si="81"/>
        <v/>
      </c>
      <c r="M1232" s="30" t="str">
        <f t="shared" si="82"/>
        <v/>
      </c>
      <c r="N1232" s="68" t="str">
        <f t="shared" si="83"/>
        <v/>
      </c>
      <c r="O1232" s="68" t="str">
        <f t="shared" si="84"/>
        <v/>
      </c>
    </row>
    <row r="1233" spans="2:15" ht="18" customHeight="1" x14ac:dyDescent="0.25">
      <c r="B1233" s="21">
        <v>1228</v>
      </c>
      <c r="C1233" s="39"/>
      <c r="D1233" s="39"/>
      <c r="E1233" s="30"/>
      <c r="F1233" s="30"/>
      <c r="G1233" s="30"/>
      <c r="H1233" s="30"/>
      <c r="I1233" s="73"/>
      <c r="J1233" s="68"/>
      <c r="K1233" s="30"/>
      <c r="L1233" s="68" t="str">
        <f t="shared" si="81"/>
        <v/>
      </c>
      <c r="M1233" s="30" t="str">
        <f t="shared" si="82"/>
        <v/>
      </c>
      <c r="N1233" s="68" t="str">
        <f t="shared" si="83"/>
        <v/>
      </c>
      <c r="O1233" s="68" t="str">
        <f t="shared" si="84"/>
        <v/>
      </c>
    </row>
    <row r="1234" spans="2:15" ht="18" customHeight="1" x14ac:dyDescent="0.25">
      <c r="B1234" s="21">
        <v>1229</v>
      </c>
      <c r="C1234" s="39"/>
      <c r="D1234" s="39"/>
      <c r="E1234" s="30"/>
      <c r="F1234" s="30"/>
      <c r="G1234" s="30"/>
      <c r="H1234" s="30"/>
      <c r="I1234" s="73"/>
      <c r="J1234" s="68"/>
      <c r="K1234" s="30"/>
      <c r="L1234" s="68" t="str">
        <f t="shared" si="81"/>
        <v/>
      </c>
      <c r="M1234" s="30" t="str">
        <f t="shared" si="82"/>
        <v/>
      </c>
      <c r="N1234" s="68" t="str">
        <f t="shared" si="83"/>
        <v/>
      </c>
      <c r="O1234" s="68" t="str">
        <f t="shared" si="84"/>
        <v/>
      </c>
    </row>
    <row r="1235" spans="2:15" ht="18" customHeight="1" x14ac:dyDescent="0.25">
      <c r="B1235" s="21">
        <v>1230</v>
      </c>
      <c r="C1235" s="39"/>
      <c r="D1235" s="39"/>
      <c r="E1235" s="30"/>
      <c r="F1235" s="30"/>
      <c r="G1235" s="30"/>
      <c r="H1235" s="30"/>
      <c r="I1235" s="73"/>
      <c r="J1235" s="68"/>
      <c r="K1235" s="30"/>
      <c r="L1235" s="68" t="str">
        <f t="shared" si="81"/>
        <v/>
      </c>
      <c r="M1235" s="30" t="str">
        <f t="shared" si="82"/>
        <v/>
      </c>
      <c r="N1235" s="68" t="str">
        <f t="shared" si="83"/>
        <v/>
      </c>
      <c r="O1235" s="68" t="str">
        <f t="shared" si="84"/>
        <v/>
      </c>
    </row>
    <row r="1236" spans="2:15" ht="18" customHeight="1" x14ac:dyDescent="0.25">
      <c r="B1236" s="21">
        <v>1231</v>
      </c>
      <c r="C1236" s="39"/>
      <c r="D1236" s="39"/>
      <c r="E1236" s="30"/>
      <c r="F1236" s="30"/>
      <c r="G1236" s="30"/>
      <c r="H1236" s="30"/>
      <c r="I1236" s="73"/>
      <c r="J1236" s="68"/>
      <c r="K1236" s="30"/>
      <c r="L1236" s="68" t="str">
        <f t="shared" si="81"/>
        <v/>
      </c>
      <c r="M1236" s="30" t="str">
        <f t="shared" si="82"/>
        <v/>
      </c>
      <c r="N1236" s="68" t="str">
        <f t="shared" si="83"/>
        <v/>
      </c>
      <c r="O1236" s="68" t="str">
        <f t="shared" si="84"/>
        <v/>
      </c>
    </row>
    <row r="1237" spans="2:15" ht="18" customHeight="1" x14ac:dyDescent="0.25">
      <c r="B1237" s="21">
        <v>1232</v>
      </c>
      <c r="C1237" s="39"/>
      <c r="D1237" s="39"/>
      <c r="E1237" s="30"/>
      <c r="F1237" s="30"/>
      <c r="G1237" s="30"/>
      <c r="H1237" s="30"/>
      <c r="I1237" s="73"/>
      <c r="J1237" s="68"/>
      <c r="K1237" s="30"/>
      <c r="L1237" s="68" t="str">
        <f t="shared" si="81"/>
        <v/>
      </c>
      <c r="M1237" s="30" t="str">
        <f t="shared" si="82"/>
        <v/>
      </c>
      <c r="N1237" s="68" t="str">
        <f t="shared" si="83"/>
        <v/>
      </c>
      <c r="O1237" s="68" t="str">
        <f t="shared" si="84"/>
        <v/>
      </c>
    </row>
    <row r="1238" spans="2:15" ht="18" customHeight="1" x14ac:dyDescent="0.25">
      <c r="B1238" s="21">
        <v>1233</v>
      </c>
      <c r="C1238" s="39"/>
      <c r="D1238" s="39"/>
      <c r="E1238" s="30"/>
      <c r="F1238" s="30"/>
      <c r="G1238" s="30"/>
      <c r="H1238" s="30"/>
      <c r="I1238" s="73"/>
      <c r="J1238" s="68"/>
      <c r="K1238" s="30"/>
      <c r="L1238" s="68" t="str">
        <f t="shared" si="81"/>
        <v/>
      </c>
      <c r="M1238" s="30" t="str">
        <f t="shared" si="82"/>
        <v/>
      </c>
      <c r="N1238" s="68" t="str">
        <f t="shared" si="83"/>
        <v/>
      </c>
      <c r="O1238" s="68" t="str">
        <f t="shared" si="84"/>
        <v/>
      </c>
    </row>
    <row r="1239" spans="2:15" ht="18" customHeight="1" x14ac:dyDescent="0.25">
      <c r="B1239" s="21">
        <v>1234</v>
      </c>
      <c r="C1239" s="39"/>
      <c r="D1239" s="39"/>
      <c r="E1239" s="30"/>
      <c r="F1239" s="30"/>
      <c r="G1239" s="30"/>
      <c r="H1239" s="30"/>
      <c r="I1239" s="73"/>
      <c r="J1239" s="68"/>
      <c r="K1239" s="30"/>
      <c r="L1239" s="68" t="str">
        <f t="shared" si="81"/>
        <v/>
      </c>
      <c r="M1239" s="30" t="str">
        <f t="shared" si="82"/>
        <v/>
      </c>
      <c r="N1239" s="68" t="str">
        <f t="shared" si="83"/>
        <v/>
      </c>
      <c r="O1239" s="68" t="str">
        <f t="shared" si="84"/>
        <v/>
      </c>
    </row>
    <row r="1240" spans="2:15" ht="18" customHeight="1" x14ac:dyDescent="0.25">
      <c r="B1240" s="21">
        <v>1235</v>
      </c>
      <c r="C1240" s="39"/>
      <c r="D1240" s="39"/>
      <c r="E1240" s="30"/>
      <c r="F1240" s="30"/>
      <c r="G1240" s="30"/>
      <c r="H1240" s="30"/>
      <c r="I1240" s="73"/>
      <c r="J1240" s="68"/>
      <c r="K1240" s="30"/>
      <c r="L1240" s="68" t="str">
        <f t="shared" si="81"/>
        <v/>
      </c>
      <c r="M1240" s="30" t="str">
        <f t="shared" si="82"/>
        <v/>
      </c>
      <c r="N1240" s="68" t="str">
        <f t="shared" si="83"/>
        <v/>
      </c>
      <c r="O1240" s="68" t="str">
        <f t="shared" si="84"/>
        <v/>
      </c>
    </row>
    <row r="1241" spans="2:15" ht="18" customHeight="1" x14ac:dyDescent="0.25">
      <c r="B1241" s="21">
        <v>1236</v>
      </c>
      <c r="C1241" s="39"/>
      <c r="D1241" s="39"/>
      <c r="E1241" s="30"/>
      <c r="F1241" s="30"/>
      <c r="G1241" s="30"/>
      <c r="H1241" s="30"/>
      <c r="I1241" s="73"/>
      <c r="J1241" s="68"/>
      <c r="K1241" s="30"/>
      <c r="L1241" s="68" t="str">
        <f t="shared" si="81"/>
        <v/>
      </c>
      <c r="M1241" s="30" t="str">
        <f t="shared" si="82"/>
        <v/>
      </c>
      <c r="N1241" s="68" t="str">
        <f t="shared" si="83"/>
        <v/>
      </c>
      <c r="O1241" s="68" t="str">
        <f t="shared" si="84"/>
        <v/>
      </c>
    </row>
    <row r="1242" spans="2:15" ht="18" customHeight="1" x14ac:dyDescent="0.25">
      <c r="B1242" s="21">
        <v>1237</v>
      </c>
      <c r="C1242" s="39"/>
      <c r="D1242" s="39"/>
      <c r="E1242" s="30"/>
      <c r="F1242" s="30"/>
      <c r="G1242" s="30"/>
      <c r="H1242" s="30"/>
      <c r="I1242" s="73"/>
      <c r="J1242" s="68"/>
      <c r="K1242" s="30"/>
      <c r="L1242" s="68" t="str">
        <f t="shared" si="81"/>
        <v/>
      </c>
      <c r="M1242" s="30" t="str">
        <f t="shared" si="82"/>
        <v/>
      </c>
      <c r="N1242" s="68" t="str">
        <f t="shared" si="83"/>
        <v/>
      </c>
      <c r="O1242" s="68" t="str">
        <f t="shared" si="84"/>
        <v/>
      </c>
    </row>
    <row r="1243" spans="2:15" ht="18" customHeight="1" x14ac:dyDescent="0.25">
      <c r="B1243" s="21">
        <v>1238</v>
      </c>
      <c r="C1243" s="39"/>
      <c r="D1243" s="39"/>
      <c r="E1243" s="30"/>
      <c r="F1243" s="30"/>
      <c r="G1243" s="30"/>
      <c r="H1243" s="30"/>
      <c r="I1243" s="73"/>
      <c r="J1243" s="68"/>
      <c r="K1243" s="30"/>
      <c r="L1243" s="68" t="str">
        <f t="shared" si="81"/>
        <v/>
      </c>
      <c r="M1243" s="30" t="str">
        <f t="shared" si="82"/>
        <v/>
      </c>
      <c r="N1243" s="68" t="str">
        <f t="shared" si="83"/>
        <v/>
      </c>
      <c r="O1243" s="68" t="str">
        <f t="shared" si="84"/>
        <v/>
      </c>
    </row>
    <row r="1244" spans="2:15" ht="18" customHeight="1" x14ac:dyDescent="0.25">
      <c r="B1244" s="21">
        <v>1239</v>
      </c>
      <c r="C1244" s="39"/>
      <c r="D1244" s="39"/>
      <c r="E1244" s="30"/>
      <c r="F1244" s="30"/>
      <c r="G1244" s="30"/>
      <c r="H1244" s="30"/>
      <c r="I1244" s="73"/>
      <c r="J1244" s="68"/>
      <c r="K1244" s="30"/>
      <c r="L1244" s="68" t="str">
        <f t="shared" si="81"/>
        <v/>
      </c>
      <c r="M1244" s="30" t="str">
        <f t="shared" si="82"/>
        <v/>
      </c>
      <c r="N1244" s="68" t="str">
        <f t="shared" si="83"/>
        <v/>
      </c>
      <c r="O1244" s="68" t="str">
        <f t="shared" si="84"/>
        <v/>
      </c>
    </row>
    <row r="1245" spans="2:15" ht="18" customHeight="1" x14ac:dyDescent="0.25">
      <c r="B1245" s="21">
        <v>1240</v>
      </c>
      <c r="C1245" s="39"/>
      <c r="D1245" s="39"/>
      <c r="E1245" s="30"/>
      <c r="F1245" s="30"/>
      <c r="G1245" s="30"/>
      <c r="H1245" s="30"/>
      <c r="I1245" s="73"/>
      <c r="J1245" s="68"/>
      <c r="K1245" s="30"/>
      <c r="L1245" s="68" t="str">
        <f t="shared" si="81"/>
        <v/>
      </c>
      <c r="M1245" s="30" t="str">
        <f t="shared" si="82"/>
        <v/>
      </c>
      <c r="N1245" s="68" t="str">
        <f t="shared" si="83"/>
        <v/>
      </c>
      <c r="O1245" s="68" t="str">
        <f t="shared" si="84"/>
        <v/>
      </c>
    </row>
    <row r="1246" spans="2:15" ht="18" customHeight="1" x14ac:dyDescent="0.25">
      <c r="B1246" s="21">
        <v>1241</v>
      </c>
      <c r="C1246" s="39"/>
      <c r="D1246" s="39"/>
      <c r="E1246" s="30"/>
      <c r="F1246" s="30"/>
      <c r="G1246" s="30"/>
      <c r="H1246" s="30"/>
      <c r="I1246" s="73"/>
      <c r="J1246" s="68"/>
      <c r="K1246" s="30"/>
      <c r="L1246" s="68" t="str">
        <f t="shared" si="81"/>
        <v/>
      </c>
      <c r="M1246" s="30" t="str">
        <f t="shared" si="82"/>
        <v/>
      </c>
      <c r="N1246" s="68" t="str">
        <f t="shared" si="83"/>
        <v/>
      </c>
      <c r="O1246" s="68" t="str">
        <f t="shared" si="84"/>
        <v/>
      </c>
    </row>
    <row r="1247" spans="2:15" ht="18" customHeight="1" x14ac:dyDescent="0.25">
      <c r="B1247" s="21">
        <v>1242</v>
      </c>
      <c r="C1247" s="39"/>
      <c r="D1247" s="39"/>
      <c r="E1247" s="30"/>
      <c r="F1247" s="30"/>
      <c r="G1247" s="30"/>
      <c r="H1247" s="30"/>
      <c r="I1247" s="73"/>
      <c r="J1247" s="68"/>
      <c r="K1247" s="30"/>
      <c r="L1247" s="68" t="str">
        <f t="shared" si="81"/>
        <v/>
      </c>
      <c r="M1247" s="30" t="str">
        <f t="shared" si="82"/>
        <v/>
      </c>
      <c r="N1247" s="68" t="str">
        <f t="shared" si="83"/>
        <v/>
      </c>
      <c r="O1247" s="68" t="str">
        <f t="shared" si="84"/>
        <v/>
      </c>
    </row>
    <row r="1248" spans="2:15" ht="18" customHeight="1" x14ac:dyDescent="0.25">
      <c r="B1248" s="21">
        <v>1243</v>
      </c>
      <c r="C1248" s="39"/>
      <c r="D1248" s="39"/>
      <c r="E1248" s="30"/>
      <c r="F1248" s="30"/>
      <c r="G1248" s="30"/>
      <c r="H1248" s="30"/>
      <c r="I1248" s="73"/>
      <c r="J1248" s="68"/>
      <c r="K1248" s="30"/>
      <c r="L1248" s="68" t="str">
        <f t="shared" si="81"/>
        <v/>
      </c>
      <c r="M1248" s="30" t="str">
        <f t="shared" si="82"/>
        <v/>
      </c>
      <c r="N1248" s="68" t="str">
        <f t="shared" si="83"/>
        <v/>
      </c>
      <c r="O1248" s="68" t="str">
        <f t="shared" si="84"/>
        <v/>
      </c>
    </row>
    <row r="1249" spans="2:15" ht="18" customHeight="1" x14ac:dyDescent="0.25">
      <c r="B1249" s="21">
        <v>1244</v>
      </c>
      <c r="C1249" s="39"/>
      <c r="D1249" s="39"/>
      <c r="E1249" s="30"/>
      <c r="F1249" s="30"/>
      <c r="G1249" s="30"/>
      <c r="H1249" s="30"/>
      <c r="I1249" s="73"/>
      <c r="J1249" s="68"/>
      <c r="K1249" s="30"/>
      <c r="L1249" s="68" t="str">
        <f t="shared" si="81"/>
        <v/>
      </c>
      <c r="M1249" s="30" t="str">
        <f t="shared" si="82"/>
        <v/>
      </c>
      <c r="N1249" s="68" t="str">
        <f t="shared" si="83"/>
        <v/>
      </c>
      <c r="O1249" s="68" t="str">
        <f t="shared" si="84"/>
        <v/>
      </c>
    </row>
    <row r="1250" spans="2:15" ht="18" customHeight="1" x14ac:dyDescent="0.25">
      <c r="B1250" s="21">
        <v>1245</v>
      </c>
      <c r="C1250" s="39"/>
      <c r="D1250" s="39"/>
      <c r="E1250" s="30"/>
      <c r="F1250" s="30"/>
      <c r="G1250" s="30"/>
      <c r="H1250" s="30"/>
      <c r="I1250" s="73"/>
      <c r="J1250" s="68"/>
      <c r="K1250" s="30"/>
      <c r="L1250" s="68" t="str">
        <f t="shared" si="81"/>
        <v/>
      </c>
      <c r="M1250" s="30" t="str">
        <f t="shared" si="82"/>
        <v/>
      </c>
      <c r="N1250" s="68" t="str">
        <f t="shared" si="83"/>
        <v/>
      </c>
      <c r="O1250" s="68" t="str">
        <f t="shared" si="84"/>
        <v/>
      </c>
    </row>
    <row r="1251" spans="2:15" ht="18" customHeight="1" x14ac:dyDescent="0.25">
      <c r="B1251" s="21">
        <v>1246</v>
      </c>
      <c r="C1251" s="39"/>
      <c r="D1251" s="39"/>
      <c r="E1251" s="30"/>
      <c r="F1251" s="30"/>
      <c r="G1251" s="30"/>
      <c r="H1251" s="30"/>
      <c r="I1251" s="73"/>
      <c r="J1251" s="68"/>
      <c r="K1251" s="30"/>
      <c r="L1251" s="68" t="str">
        <f t="shared" si="81"/>
        <v/>
      </c>
      <c r="M1251" s="30" t="str">
        <f t="shared" si="82"/>
        <v/>
      </c>
      <c r="N1251" s="68" t="str">
        <f t="shared" si="83"/>
        <v/>
      </c>
      <c r="O1251" s="68" t="str">
        <f t="shared" si="84"/>
        <v/>
      </c>
    </row>
    <row r="1252" spans="2:15" ht="18" customHeight="1" x14ac:dyDescent="0.25">
      <c r="B1252" s="21">
        <v>1247</v>
      </c>
      <c r="C1252" s="39"/>
      <c r="D1252" s="39"/>
      <c r="E1252" s="30"/>
      <c r="F1252" s="30"/>
      <c r="G1252" s="30"/>
      <c r="H1252" s="30"/>
      <c r="I1252" s="73"/>
      <c r="J1252" s="68"/>
      <c r="K1252" s="30"/>
      <c r="L1252" s="68" t="str">
        <f t="shared" si="81"/>
        <v/>
      </c>
      <c r="M1252" s="30" t="str">
        <f t="shared" si="82"/>
        <v/>
      </c>
      <c r="N1252" s="68" t="str">
        <f t="shared" si="83"/>
        <v/>
      </c>
      <c r="O1252" s="68" t="str">
        <f t="shared" si="84"/>
        <v/>
      </c>
    </row>
    <row r="1253" spans="2:15" ht="18" customHeight="1" x14ac:dyDescent="0.25">
      <c r="B1253" s="21">
        <v>1248</v>
      </c>
      <c r="C1253" s="39"/>
      <c r="D1253" s="39"/>
      <c r="E1253" s="30"/>
      <c r="F1253" s="30"/>
      <c r="G1253" s="30"/>
      <c r="H1253" s="30"/>
      <c r="I1253" s="73"/>
      <c r="J1253" s="68"/>
      <c r="K1253" s="30"/>
      <c r="L1253" s="68" t="str">
        <f t="shared" si="81"/>
        <v/>
      </c>
      <c r="M1253" s="30" t="str">
        <f t="shared" si="82"/>
        <v/>
      </c>
      <c r="N1253" s="68" t="str">
        <f t="shared" si="83"/>
        <v/>
      </c>
      <c r="O1253" s="68" t="str">
        <f t="shared" si="84"/>
        <v/>
      </c>
    </row>
    <row r="1254" spans="2:15" ht="18" customHeight="1" x14ac:dyDescent="0.25">
      <c r="B1254" s="21">
        <v>1249</v>
      </c>
      <c r="C1254" s="39"/>
      <c r="D1254" s="39"/>
      <c r="E1254" s="30"/>
      <c r="F1254" s="30"/>
      <c r="G1254" s="30"/>
      <c r="H1254" s="30"/>
      <c r="I1254" s="73"/>
      <c r="J1254" s="68"/>
      <c r="K1254" s="30"/>
      <c r="L1254" s="68" t="str">
        <f t="shared" si="81"/>
        <v/>
      </c>
      <c r="M1254" s="30" t="str">
        <f t="shared" si="82"/>
        <v/>
      </c>
      <c r="N1254" s="68" t="str">
        <f t="shared" si="83"/>
        <v/>
      </c>
      <c r="O1254" s="68" t="str">
        <f t="shared" si="84"/>
        <v/>
      </c>
    </row>
    <row r="1255" spans="2:15" ht="18" customHeight="1" x14ac:dyDescent="0.25">
      <c r="B1255" s="21">
        <v>1250</v>
      </c>
      <c r="C1255" s="39"/>
      <c r="D1255" s="39"/>
      <c r="E1255" s="30"/>
      <c r="F1255" s="30"/>
      <c r="G1255" s="30"/>
      <c r="H1255" s="30"/>
      <c r="I1255" s="73"/>
      <c r="J1255" s="68"/>
      <c r="K1255" s="30"/>
      <c r="L1255" s="68" t="str">
        <f t="shared" si="81"/>
        <v/>
      </c>
      <c r="M1255" s="30" t="str">
        <f t="shared" si="82"/>
        <v/>
      </c>
      <c r="N1255" s="68" t="str">
        <f t="shared" si="83"/>
        <v/>
      </c>
      <c r="O1255" s="68" t="str">
        <f t="shared" si="84"/>
        <v/>
      </c>
    </row>
    <row r="1256" spans="2:15" ht="18" customHeight="1" x14ac:dyDescent="0.25">
      <c r="B1256" s="21">
        <v>1251</v>
      </c>
      <c r="C1256" s="39"/>
      <c r="D1256" s="39"/>
      <c r="E1256" s="30"/>
      <c r="F1256" s="30"/>
      <c r="G1256" s="30"/>
      <c r="H1256" s="30"/>
      <c r="I1256" s="73"/>
      <c r="J1256" s="68"/>
      <c r="K1256" s="30"/>
      <c r="L1256" s="68" t="str">
        <f t="shared" si="81"/>
        <v/>
      </c>
      <c r="M1256" s="30" t="str">
        <f t="shared" si="82"/>
        <v/>
      </c>
      <c r="N1256" s="68" t="str">
        <f t="shared" si="83"/>
        <v/>
      </c>
      <c r="O1256" s="68" t="str">
        <f t="shared" si="84"/>
        <v/>
      </c>
    </row>
    <row r="1257" spans="2:15" ht="18" customHeight="1" x14ac:dyDescent="0.25">
      <c r="B1257" s="21">
        <v>1252</v>
      </c>
      <c r="C1257" s="39"/>
      <c r="D1257" s="39"/>
      <c r="E1257" s="30"/>
      <c r="F1257" s="30"/>
      <c r="G1257" s="30"/>
      <c r="H1257" s="30"/>
      <c r="I1257" s="73"/>
      <c r="J1257" s="68"/>
      <c r="K1257" s="30"/>
      <c r="L1257" s="68" t="str">
        <f t="shared" si="81"/>
        <v/>
      </c>
      <c r="M1257" s="30" t="str">
        <f t="shared" si="82"/>
        <v/>
      </c>
      <c r="N1257" s="68" t="str">
        <f t="shared" si="83"/>
        <v/>
      </c>
      <c r="O1257" s="68" t="str">
        <f t="shared" si="84"/>
        <v/>
      </c>
    </row>
    <row r="1258" spans="2:15" ht="18" customHeight="1" x14ac:dyDescent="0.25">
      <c r="B1258" s="21">
        <v>1253</v>
      </c>
      <c r="C1258" s="39"/>
      <c r="D1258" s="39"/>
      <c r="E1258" s="30"/>
      <c r="F1258" s="30"/>
      <c r="G1258" s="30"/>
      <c r="H1258" s="30"/>
      <c r="I1258" s="73"/>
      <c r="J1258" s="68"/>
      <c r="K1258" s="30"/>
      <c r="L1258" s="68" t="str">
        <f t="shared" si="81"/>
        <v/>
      </c>
      <c r="M1258" s="30" t="str">
        <f t="shared" si="82"/>
        <v/>
      </c>
      <c r="N1258" s="68" t="str">
        <f t="shared" si="83"/>
        <v/>
      </c>
      <c r="O1258" s="68" t="str">
        <f t="shared" si="84"/>
        <v/>
      </c>
    </row>
    <row r="1259" spans="2:15" ht="18" customHeight="1" x14ac:dyDescent="0.25">
      <c r="B1259" s="21">
        <v>1254</v>
      </c>
      <c r="C1259" s="39"/>
      <c r="D1259" s="39"/>
      <c r="E1259" s="30"/>
      <c r="F1259" s="30"/>
      <c r="G1259" s="30"/>
      <c r="H1259" s="30"/>
      <c r="I1259" s="73"/>
      <c r="J1259" s="68"/>
      <c r="K1259" s="30"/>
      <c r="L1259" s="68" t="str">
        <f t="shared" si="81"/>
        <v/>
      </c>
      <c r="M1259" s="30" t="str">
        <f t="shared" si="82"/>
        <v/>
      </c>
      <c r="N1259" s="68" t="str">
        <f t="shared" si="83"/>
        <v/>
      </c>
      <c r="O1259" s="68" t="str">
        <f t="shared" si="84"/>
        <v/>
      </c>
    </row>
    <row r="1260" spans="2:15" ht="18" customHeight="1" x14ac:dyDescent="0.25">
      <c r="B1260" s="21">
        <v>1255</v>
      </c>
      <c r="C1260" s="39"/>
      <c r="D1260" s="39"/>
      <c r="E1260" s="30"/>
      <c r="F1260" s="30"/>
      <c r="G1260" s="30"/>
      <c r="H1260" s="30"/>
      <c r="I1260" s="73"/>
      <c r="J1260" s="68"/>
      <c r="K1260" s="30"/>
      <c r="L1260" s="68" t="str">
        <f t="shared" si="81"/>
        <v/>
      </c>
      <c r="M1260" s="30" t="str">
        <f t="shared" si="82"/>
        <v/>
      </c>
      <c r="N1260" s="68" t="str">
        <f t="shared" si="83"/>
        <v/>
      </c>
      <c r="O1260" s="68" t="str">
        <f t="shared" si="84"/>
        <v/>
      </c>
    </row>
    <row r="1261" spans="2:15" ht="18" customHeight="1" x14ac:dyDescent="0.25">
      <c r="B1261" s="21">
        <v>1256</v>
      </c>
      <c r="C1261" s="39"/>
      <c r="D1261" s="39"/>
      <c r="E1261" s="30"/>
      <c r="F1261" s="30"/>
      <c r="G1261" s="30"/>
      <c r="H1261" s="30"/>
      <c r="I1261" s="73"/>
      <c r="J1261" s="68"/>
      <c r="K1261" s="30"/>
      <c r="L1261" s="68" t="str">
        <f t="shared" si="81"/>
        <v/>
      </c>
      <c r="M1261" s="30" t="str">
        <f t="shared" si="82"/>
        <v/>
      </c>
      <c r="N1261" s="68" t="str">
        <f t="shared" si="83"/>
        <v/>
      </c>
      <c r="O1261" s="68" t="str">
        <f t="shared" si="84"/>
        <v/>
      </c>
    </row>
    <row r="1262" spans="2:15" ht="18" customHeight="1" x14ac:dyDescent="0.25">
      <c r="B1262" s="21">
        <v>1257</v>
      </c>
      <c r="C1262" s="39"/>
      <c r="D1262" s="39"/>
      <c r="E1262" s="30"/>
      <c r="F1262" s="30"/>
      <c r="G1262" s="30"/>
      <c r="H1262" s="30"/>
      <c r="I1262" s="73"/>
      <c r="J1262" s="68"/>
      <c r="K1262" s="30"/>
      <c r="L1262" s="68" t="str">
        <f t="shared" si="81"/>
        <v/>
      </c>
      <c r="M1262" s="30" t="str">
        <f t="shared" si="82"/>
        <v/>
      </c>
      <c r="N1262" s="68" t="str">
        <f t="shared" si="83"/>
        <v/>
      </c>
      <c r="O1262" s="68" t="str">
        <f t="shared" si="84"/>
        <v/>
      </c>
    </row>
    <row r="1263" spans="2:15" ht="18" customHeight="1" x14ac:dyDescent="0.25">
      <c r="B1263" s="21">
        <v>1258</v>
      </c>
      <c r="C1263" s="39"/>
      <c r="D1263" s="39"/>
      <c r="E1263" s="30"/>
      <c r="F1263" s="30"/>
      <c r="G1263" s="30"/>
      <c r="H1263" s="30"/>
      <c r="I1263" s="73"/>
      <c r="J1263" s="68"/>
      <c r="K1263" s="30"/>
      <c r="L1263" s="68" t="str">
        <f t="shared" si="81"/>
        <v/>
      </c>
      <c r="M1263" s="30" t="str">
        <f t="shared" si="82"/>
        <v/>
      </c>
      <c r="N1263" s="68" t="str">
        <f t="shared" si="83"/>
        <v/>
      </c>
      <c r="O1263" s="68" t="str">
        <f t="shared" si="84"/>
        <v/>
      </c>
    </row>
    <row r="1264" spans="2:15" ht="18" customHeight="1" x14ac:dyDescent="0.25">
      <c r="B1264" s="21">
        <v>1259</v>
      </c>
      <c r="C1264" s="39"/>
      <c r="D1264" s="39"/>
      <c r="E1264" s="30"/>
      <c r="F1264" s="30"/>
      <c r="G1264" s="30"/>
      <c r="H1264" s="30"/>
      <c r="I1264" s="73"/>
      <c r="J1264" s="68"/>
      <c r="K1264" s="30"/>
      <c r="L1264" s="68" t="str">
        <f t="shared" si="81"/>
        <v/>
      </c>
      <c r="M1264" s="30" t="str">
        <f t="shared" si="82"/>
        <v/>
      </c>
      <c r="N1264" s="68" t="str">
        <f t="shared" si="83"/>
        <v/>
      </c>
      <c r="O1264" s="68" t="str">
        <f t="shared" si="84"/>
        <v/>
      </c>
    </row>
    <row r="1265" spans="2:15" ht="18" customHeight="1" x14ac:dyDescent="0.25">
      <c r="B1265" s="21">
        <v>1260</v>
      </c>
      <c r="C1265" s="39"/>
      <c r="D1265" s="39"/>
      <c r="E1265" s="30"/>
      <c r="F1265" s="30"/>
      <c r="G1265" s="30"/>
      <c r="H1265" s="30"/>
      <c r="I1265" s="73"/>
      <c r="J1265" s="68"/>
      <c r="K1265" s="30"/>
      <c r="L1265" s="68" t="str">
        <f t="shared" si="81"/>
        <v/>
      </c>
      <c r="M1265" s="30" t="str">
        <f t="shared" si="82"/>
        <v/>
      </c>
      <c r="N1265" s="68" t="str">
        <f t="shared" si="83"/>
        <v/>
      </c>
      <c r="O1265" s="68" t="str">
        <f t="shared" si="84"/>
        <v/>
      </c>
    </row>
    <row r="1266" spans="2:15" ht="18" customHeight="1" x14ac:dyDescent="0.25">
      <c r="B1266" s="21">
        <v>1261</v>
      </c>
      <c r="C1266" s="39"/>
      <c r="D1266" s="39"/>
      <c r="E1266" s="30"/>
      <c r="F1266" s="30"/>
      <c r="G1266" s="30"/>
      <c r="H1266" s="30"/>
      <c r="I1266" s="73"/>
      <c r="J1266" s="68"/>
      <c r="K1266" s="30"/>
      <c r="L1266" s="68" t="str">
        <f t="shared" si="81"/>
        <v/>
      </c>
      <c r="M1266" s="30" t="str">
        <f t="shared" si="82"/>
        <v/>
      </c>
      <c r="N1266" s="68" t="str">
        <f t="shared" si="83"/>
        <v/>
      </c>
      <c r="O1266" s="68" t="str">
        <f t="shared" si="84"/>
        <v/>
      </c>
    </row>
    <row r="1267" spans="2:15" ht="18" customHeight="1" x14ac:dyDescent="0.25">
      <c r="B1267" s="21">
        <v>1262</v>
      </c>
      <c r="C1267" s="39"/>
      <c r="D1267" s="39"/>
      <c r="E1267" s="30"/>
      <c r="F1267" s="30"/>
      <c r="G1267" s="30"/>
      <c r="H1267" s="30"/>
      <c r="I1267" s="73"/>
      <c r="J1267" s="68"/>
      <c r="K1267" s="30"/>
      <c r="L1267" s="68" t="str">
        <f t="shared" si="81"/>
        <v/>
      </c>
      <c r="M1267" s="30" t="str">
        <f t="shared" si="82"/>
        <v/>
      </c>
      <c r="N1267" s="68" t="str">
        <f t="shared" si="83"/>
        <v/>
      </c>
      <c r="O1267" s="68" t="str">
        <f t="shared" si="84"/>
        <v/>
      </c>
    </row>
    <row r="1268" spans="2:15" ht="18" customHeight="1" x14ac:dyDescent="0.25">
      <c r="B1268" s="21">
        <v>1263</v>
      </c>
      <c r="C1268" s="39"/>
      <c r="D1268" s="39"/>
      <c r="E1268" s="30"/>
      <c r="F1268" s="30"/>
      <c r="G1268" s="30"/>
      <c r="H1268" s="30"/>
      <c r="I1268" s="73"/>
      <c r="J1268" s="68"/>
      <c r="K1268" s="30"/>
      <c r="L1268" s="68" t="str">
        <f t="shared" si="81"/>
        <v/>
      </c>
      <c r="M1268" s="30" t="str">
        <f t="shared" si="82"/>
        <v/>
      </c>
      <c r="N1268" s="68" t="str">
        <f t="shared" si="83"/>
        <v/>
      </c>
      <c r="O1268" s="68" t="str">
        <f t="shared" si="84"/>
        <v/>
      </c>
    </row>
    <row r="1269" spans="2:15" ht="18" customHeight="1" x14ac:dyDescent="0.25">
      <c r="B1269" s="21">
        <v>1264</v>
      </c>
      <c r="C1269" s="39"/>
      <c r="D1269" s="39"/>
      <c r="E1269" s="30"/>
      <c r="F1269" s="30"/>
      <c r="G1269" s="30"/>
      <c r="H1269" s="30"/>
      <c r="I1269" s="73"/>
      <c r="J1269" s="68"/>
      <c r="K1269" s="30"/>
      <c r="L1269" s="68" t="str">
        <f t="shared" si="81"/>
        <v/>
      </c>
      <c r="M1269" s="30" t="str">
        <f t="shared" si="82"/>
        <v/>
      </c>
      <c r="N1269" s="68" t="str">
        <f t="shared" si="83"/>
        <v/>
      </c>
      <c r="O1269" s="68" t="str">
        <f t="shared" si="84"/>
        <v/>
      </c>
    </row>
    <row r="1270" spans="2:15" ht="18" customHeight="1" x14ac:dyDescent="0.25">
      <c r="B1270" s="21">
        <v>1265</v>
      </c>
      <c r="C1270" s="39"/>
      <c r="D1270" s="39"/>
      <c r="E1270" s="30"/>
      <c r="F1270" s="30"/>
      <c r="G1270" s="30"/>
      <c r="H1270" s="30"/>
      <c r="I1270" s="73"/>
      <c r="J1270" s="68"/>
      <c r="K1270" s="30"/>
      <c r="L1270" s="68" t="str">
        <f t="shared" si="81"/>
        <v/>
      </c>
      <c r="M1270" s="30" t="str">
        <f t="shared" si="82"/>
        <v/>
      </c>
      <c r="N1270" s="68" t="str">
        <f t="shared" si="83"/>
        <v/>
      </c>
      <c r="O1270" s="68" t="str">
        <f t="shared" si="84"/>
        <v/>
      </c>
    </row>
    <row r="1271" spans="2:15" ht="18" customHeight="1" x14ac:dyDescent="0.25">
      <c r="B1271" s="21">
        <v>1266</v>
      </c>
      <c r="C1271" s="39"/>
      <c r="D1271" s="39"/>
      <c r="E1271" s="30"/>
      <c r="F1271" s="30"/>
      <c r="G1271" s="30"/>
      <c r="H1271" s="30"/>
      <c r="I1271" s="73"/>
      <c r="J1271" s="68"/>
      <c r="K1271" s="30"/>
      <c r="L1271" s="68" t="str">
        <f t="shared" si="81"/>
        <v/>
      </c>
      <c r="M1271" s="30" t="str">
        <f t="shared" si="82"/>
        <v/>
      </c>
      <c r="N1271" s="68" t="str">
        <f t="shared" si="83"/>
        <v/>
      </c>
      <c r="O1271" s="68" t="str">
        <f t="shared" si="84"/>
        <v/>
      </c>
    </row>
    <row r="1272" spans="2:15" ht="18" customHeight="1" x14ac:dyDescent="0.25">
      <c r="B1272" s="21">
        <v>1267</v>
      </c>
      <c r="C1272" s="39"/>
      <c r="D1272" s="39"/>
      <c r="E1272" s="30"/>
      <c r="F1272" s="30"/>
      <c r="G1272" s="30"/>
      <c r="H1272" s="30"/>
      <c r="I1272" s="73"/>
      <c r="J1272" s="68"/>
      <c r="K1272" s="30"/>
      <c r="L1272" s="68" t="str">
        <f t="shared" si="81"/>
        <v/>
      </c>
      <c r="M1272" s="30" t="str">
        <f t="shared" si="82"/>
        <v/>
      </c>
      <c r="N1272" s="68" t="str">
        <f t="shared" si="83"/>
        <v/>
      </c>
      <c r="O1272" s="68" t="str">
        <f t="shared" si="84"/>
        <v/>
      </c>
    </row>
    <row r="1273" spans="2:15" ht="18" customHeight="1" x14ac:dyDescent="0.25">
      <c r="B1273" s="21">
        <v>1268</v>
      </c>
      <c r="C1273" s="39"/>
      <c r="D1273" s="39"/>
      <c r="E1273" s="30"/>
      <c r="F1273" s="30"/>
      <c r="G1273" s="30"/>
      <c r="H1273" s="30"/>
      <c r="I1273" s="73"/>
      <c r="J1273" s="68"/>
      <c r="K1273" s="30"/>
      <c r="L1273" s="68" t="str">
        <f t="shared" si="81"/>
        <v/>
      </c>
      <c r="M1273" s="30" t="str">
        <f t="shared" si="82"/>
        <v/>
      </c>
      <c r="N1273" s="68" t="str">
        <f t="shared" si="83"/>
        <v/>
      </c>
      <c r="O1273" s="68" t="str">
        <f t="shared" si="84"/>
        <v/>
      </c>
    </row>
    <row r="1274" spans="2:15" ht="18" customHeight="1" x14ac:dyDescent="0.25">
      <c r="B1274" s="21">
        <v>1269</v>
      </c>
      <c r="C1274" s="39"/>
      <c r="D1274" s="39"/>
      <c r="E1274" s="30"/>
      <c r="F1274" s="30"/>
      <c r="G1274" s="30"/>
      <c r="H1274" s="30"/>
      <c r="I1274" s="73"/>
      <c r="J1274" s="68"/>
      <c r="K1274" s="30"/>
      <c r="L1274" s="68" t="str">
        <f t="shared" si="81"/>
        <v/>
      </c>
      <c r="M1274" s="30" t="str">
        <f t="shared" si="82"/>
        <v/>
      </c>
      <c r="N1274" s="68" t="str">
        <f t="shared" si="83"/>
        <v/>
      </c>
      <c r="O1274" s="68" t="str">
        <f t="shared" si="84"/>
        <v/>
      </c>
    </row>
    <row r="1275" spans="2:15" ht="18" customHeight="1" x14ac:dyDescent="0.25">
      <c r="B1275" s="21">
        <v>1270</v>
      </c>
      <c r="C1275" s="39"/>
      <c r="D1275" s="39"/>
      <c r="E1275" s="30"/>
      <c r="F1275" s="30"/>
      <c r="G1275" s="30"/>
      <c r="H1275" s="30"/>
      <c r="I1275" s="73"/>
      <c r="J1275" s="68"/>
      <c r="K1275" s="30"/>
      <c r="L1275" s="68" t="str">
        <f t="shared" si="81"/>
        <v/>
      </c>
      <c r="M1275" s="30" t="str">
        <f t="shared" si="82"/>
        <v/>
      </c>
      <c r="N1275" s="68" t="str">
        <f t="shared" si="83"/>
        <v/>
      </c>
      <c r="O1275" s="68" t="str">
        <f t="shared" si="84"/>
        <v/>
      </c>
    </row>
    <row r="1276" spans="2:15" ht="18" customHeight="1" x14ac:dyDescent="0.25">
      <c r="B1276" s="21">
        <v>1271</v>
      </c>
      <c r="C1276" s="39"/>
      <c r="D1276" s="39"/>
      <c r="E1276" s="30"/>
      <c r="F1276" s="30"/>
      <c r="G1276" s="30"/>
      <c r="H1276" s="30"/>
      <c r="I1276" s="73"/>
      <c r="J1276" s="68"/>
      <c r="K1276" s="30"/>
      <c r="L1276" s="68" t="str">
        <f t="shared" si="81"/>
        <v/>
      </c>
      <c r="M1276" s="30" t="str">
        <f t="shared" si="82"/>
        <v/>
      </c>
      <c r="N1276" s="68" t="str">
        <f t="shared" si="83"/>
        <v/>
      </c>
      <c r="O1276" s="68" t="str">
        <f t="shared" si="84"/>
        <v/>
      </c>
    </row>
    <row r="1277" spans="2:15" ht="18" customHeight="1" x14ac:dyDescent="0.25">
      <c r="B1277" s="21">
        <v>1272</v>
      </c>
      <c r="C1277" s="39"/>
      <c r="D1277" s="39"/>
      <c r="E1277" s="30"/>
      <c r="F1277" s="30"/>
      <c r="G1277" s="30"/>
      <c r="H1277" s="30"/>
      <c r="I1277" s="73"/>
      <c r="J1277" s="68"/>
      <c r="K1277" s="30"/>
      <c r="L1277" s="68" t="str">
        <f t="shared" si="81"/>
        <v/>
      </c>
      <c r="M1277" s="30" t="str">
        <f t="shared" si="82"/>
        <v/>
      </c>
      <c r="N1277" s="68" t="str">
        <f t="shared" si="83"/>
        <v/>
      </c>
      <c r="O1277" s="68" t="str">
        <f t="shared" si="84"/>
        <v/>
      </c>
    </row>
    <row r="1278" spans="2:15" ht="18" customHeight="1" x14ac:dyDescent="0.25">
      <c r="B1278" s="21">
        <v>1273</v>
      </c>
      <c r="C1278" s="39"/>
      <c r="D1278" s="39"/>
      <c r="E1278" s="30"/>
      <c r="F1278" s="30"/>
      <c r="G1278" s="30"/>
      <c r="H1278" s="30"/>
      <c r="I1278" s="73"/>
      <c r="J1278" s="68"/>
      <c r="K1278" s="30"/>
      <c r="L1278" s="68" t="str">
        <f t="shared" si="81"/>
        <v/>
      </c>
      <c r="M1278" s="30" t="str">
        <f t="shared" si="82"/>
        <v/>
      </c>
      <c r="N1278" s="68" t="str">
        <f t="shared" si="83"/>
        <v/>
      </c>
      <c r="O1278" s="68" t="str">
        <f t="shared" si="84"/>
        <v/>
      </c>
    </row>
    <row r="1279" spans="2:15" ht="18" customHeight="1" x14ac:dyDescent="0.25">
      <c r="B1279" s="21">
        <v>1274</v>
      </c>
      <c r="C1279" s="39"/>
      <c r="D1279" s="39"/>
      <c r="E1279" s="30"/>
      <c r="F1279" s="30"/>
      <c r="G1279" s="30"/>
      <c r="H1279" s="30"/>
      <c r="I1279" s="73"/>
      <c r="J1279" s="68"/>
      <c r="K1279" s="30"/>
      <c r="L1279" s="68" t="str">
        <f t="shared" si="81"/>
        <v/>
      </c>
      <c r="M1279" s="30" t="str">
        <f t="shared" si="82"/>
        <v/>
      </c>
      <c r="N1279" s="68" t="str">
        <f t="shared" si="83"/>
        <v/>
      </c>
      <c r="O1279" s="68" t="str">
        <f t="shared" si="84"/>
        <v/>
      </c>
    </row>
    <row r="1280" spans="2:15" ht="18" customHeight="1" x14ac:dyDescent="0.25">
      <c r="B1280" s="21">
        <v>1275</v>
      </c>
      <c r="C1280" s="39"/>
      <c r="D1280" s="39"/>
      <c r="E1280" s="30"/>
      <c r="F1280" s="30"/>
      <c r="G1280" s="30"/>
      <c r="H1280" s="30"/>
      <c r="I1280" s="73"/>
      <c r="J1280" s="68"/>
      <c r="K1280" s="30"/>
      <c r="L1280" s="68" t="str">
        <f t="shared" si="81"/>
        <v/>
      </c>
      <c r="M1280" s="30" t="str">
        <f t="shared" si="82"/>
        <v/>
      </c>
      <c r="N1280" s="68" t="str">
        <f t="shared" si="83"/>
        <v/>
      </c>
      <c r="O1280" s="68" t="str">
        <f t="shared" si="84"/>
        <v/>
      </c>
    </row>
    <row r="1281" spans="2:15" ht="18" customHeight="1" x14ac:dyDescent="0.25">
      <c r="B1281" s="21">
        <v>1276</v>
      </c>
      <c r="C1281" s="39"/>
      <c r="D1281" s="39"/>
      <c r="E1281" s="30"/>
      <c r="F1281" s="30"/>
      <c r="G1281" s="30"/>
      <c r="H1281" s="30"/>
      <c r="I1281" s="73"/>
      <c r="J1281" s="68"/>
      <c r="K1281" s="30"/>
      <c r="L1281" s="68" t="str">
        <f t="shared" si="81"/>
        <v/>
      </c>
      <c r="M1281" s="30" t="str">
        <f t="shared" si="82"/>
        <v/>
      </c>
      <c r="N1281" s="68" t="str">
        <f t="shared" si="83"/>
        <v/>
      </c>
      <c r="O1281" s="68" t="str">
        <f t="shared" si="84"/>
        <v/>
      </c>
    </row>
    <row r="1282" spans="2:15" ht="18" customHeight="1" x14ac:dyDescent="0.25">
      <c r="B1282" s="21">
        <v>1277</v>
      </c>
      <c r="C1282" s="39"/>
      <c r="D1282" s="39"/>
      <c r="E1282" s="30"/>
      <c r="F1282" s="30"/>
      <c r="G1282" s="30"/>
      <c r="H1282" s="30"/>
      <c r="I1282" s="73"/>
      <c r="J1282" s="68"/>
      <c r="K1282" s="30"/>
      <c r="L1282" s="68" t="str">
        <f t="shared" si="81"/>
        <v/>
      </c>
      <c r="M1282" s="30" t="str">
        <f t="shared" si="82"/>
        <v/>
      </c>
      <c r="N1282" s="68" t="str">
        <f t="shared" si="83"/>
        <v/>
      </c>
      <c r="O1282" s="68" t="str">
        <f t="shared" si="84"/>
        <v/>
      </c>
    </row>
    <row r="1283" spans="2:15" ht="18" customHeight="1" x14ac:dyDescent="0.25">
      <c r="B1283" s="21">
        <v>1278</v>
      </c>
      <c r="C1283" s="39"/>
      <c r="D1283" s="39"/>
      <c r="E1283" s="30"/>
      <c r="F1283" s="30"/>
      <c r="G1283" s="30"/>
      <c r="H1283" s="30"/>
      <c r="I1283" s="73"/>
      <c r="J1283" s="68"/>
      <c r="K1283" s="30"/>
      <c r="L1283" s="68" t="str">
        <f t="shared" si="81"/>
        <v/>
      </c>
      <c r="M1283" s="30" t="str">
        <f t="shared" si="82"/>
        <v/>
      </c>
      <c r="N1283" s="68" t="str">
        <f t="shared" si="83"/>
        <v/>
      </c>
      <c r="O1283" s="68" t="str">
        <f t="shared" si="84"/>
        <v/>
      </c>
    </row>
    <row r="1284" spans="2:15" ht="18" customHeight="1" x14ac:dyDescent="0.25">
      <c r="B1284" s="21">
        <v>1279</v>
      </c>
      <c r="C1284" s="39"/>
      <c r="D1284" s="39"/>
      <c r="E1284" s="30"/>
      <c r="F1284" s="30"/>
      <c r="G1284" s="30"/>
      <c r="H1284" s="30"/>
      <c r="I1284" s="73"/>
      <c r="J1284" s="68"/>
      <c r="K1284" s="30"/>
      <c r="L1284" s="68" t="str">
        <f t="shared" si="81"/>
        <v/>
      </c>
      <c r="M1284" s="30" t="str">
        <f t="shared" si="82"/>
        <v/>
      </c>
      <c r="N1284" s="68" t="str">
        <f t="shared" si="83"/>
        <v/>
      </c>
      <c r="O1284" s="68" t="str">
        <f t="shared" si="84"/>
        <v/>
      </c>
    </row>
    <row r="1285" spans="2:15" ht="18" customHeight="1" x14ac:dyDescent="0.25">
      <c r="B1285" s="21">
        <v>1280</v>
      </c>
      <c r="C1285" s="39"/>
      <c r="D1285" s="39"/>
      <c r="E1285" s="30"/>
      <c r="F1285" s="30"/>
      <c r="G1285" s="30"/>
      <c r="H1285" s="30"/>
      <c r="I1285" s="73"/>
      <c r="J1285" s="68"/>
      <c r="K1285" s="30"/>
      <c r="L1285" s="68" t="str">
        <f t="shared" si="81"/>
        <v/>
      </c>
      <c r="M1285" s="30" t="str">
        <f t="shared" si="82"/>
        <v/>
      </c>
      <c r="N1285" s="68" t="str">
        <f t="shared" si="83"/>
        <v/>
      </c>
      <c r="O1285" s="68" t="str">
        <f t="shared" si="84"/>
        <v/>
      </c>
    </row>
    <row r="1286" spans="2:15" ht="18" customHeight="1" x14ac:dyDescent="0.25">
      <c r="B1286" s="21">
        <v>1281</v>
      </c>
      <c r="C1286" s="39"/>
      <c r="D1286" s="39"/>
      <c r="E1286" s="30"/>
      <c r="F1286" s="30"/>
      <c r="G1286" s="30"/>
      <c r="H1286" s="30"/>
      <c r="I1286" s="73"/>
      <c r="J1286" s="68"/>
      <c r="K1286" s="30"/>
      <c r="L1286" s="68" t="str">
        <f t="shared" si="81"/>
        <v/>
      </c>
      <c r="M1286" s="30" t="str">
        <f t="shared" si="82"/>
        <v/>
      </c>
      <c r="N1286" s="68" t="str">
        <f t="shared" si="83"/>
        <v/>
      </c>
      <c r="O1286" s="68" t="str">
        <f t="shared" si="84"/>
        <v/>
      </c>
    </row>
    <row r="1287" spans="2:15" ht="18" customHeight="1" x14ac:dyDescent="0.25">
      <c r="B1287" s="21">
        <v>1282</v>
      </c>
      <c r="C1287" s="39"/>
      <c r="D1287" s="39"/>
      <c r="E1287" s="30"/>
      <c r="F1287" s="30"/>
      <c r="G1287" s="30"/>
      <c r="H1287" s="30"/>
      <c r="I1287" s="73"/>
      <c r="J1287" s="68"/>
      <c r="K1287" s="30"/>
      <c r="L1287" s="68" t="str">
        <f t="shared" si="81"/>
        <v/>
      </c>
      <c r="M1287" s="30" t="str">
        <f t="shared" si="82"/>
        <v/>
      </c>
      <c r="N1287" s="68" t="str">
        <f t="shared" si="83"/>
        <v/>
      </c>
      <c r="O1287" s="68" t="str">
        <f t="shared" si="84"/>
        <v/>
      </c>
    </row>
    <row r="1288" spans="2:15" ht="18" customHeight="1" x14ac:dyDescent="0.25">
      <c r="B1288" s="21">
        <v>1283</v>
      </c>
      <c r="C1288" s="39"/>
      <c r="D1288" s="39"/>
      <c r="E1288" s="30"/>
      <c r="F1288" s="30"/>
      <c r="G1288" s="30"/>
      <c r="H1288" s="30"/>
      <c r="I1288" s="73"/>
      <c r="J1288" s="68"/>
      <c r="K1288" s="30"/>
      <c r="L1288" s="68" t="str">
        <f t="shared" si="81"/>
        <v/>
      </c>
      <c r="M1288" s="30" t="str">
        <f t="shared" si="82"/>
        <v/>
      </c>
      <c r="N1288" s="68" t="str">
        <f t="shared" si="83"/>
        <v/>
      </c>
      <c r="O1288" s="68" t="str">
        <f t="shared" si="84"/>
        <v/>
      </c>
    </row>
    <row r="1289" spans="2:15" ht="18" customHeight="1" x14ac:dyDescent="0.25">
      <c r="B1289" s="21">
        <v>1284</v>
      </c>
      <c r="C1289" s="39"/>
      <c r="D1289" s="39"/>
      <c r="E1289" s="30"/>
      <c r="F1289" s="30"/>
      <c r="G1289" s="30"/>
      <c r="H1289" s="30"/>
      <c r="I1289" s="73"/>
      <c r="J1289" s="68"/>
      <c r="K1289" s="30"/>
      <c r="L1289" s="68" t="str">
        <f t="shared" si="81"/>
        <v/>
      </c>
      <c r="M1289" s="30" t="str">
        <f t="shared" si="82"/>
        <v/>
      </c>
      <c r="N1289" s="68" t="str">
        <f t="shared" si="83"/>
        <v/>
      </c>
      <c r="O1289" s="68" t="str">
        <f t="shared" si="84"/>
        <v/>
      </c>
    </row>
    <row r="1290" spans="2:15" ht="18" customHeight="1" x14ac:dyDescent="0.25">
      <c r="B1290" s="21">
        <v>1285</v>
      </c>
      <c r="C1290" s="39"/>
      <c r="D1290" s="39"/>
      <c r="E1290" s="30"/>
      <c r="F1290" s="30"/>
      <c r="G1290" s="30"/>
      <c r="H1290" s="30"/>
      <c r="I1290" s="73"/>
      <c r="J1290" s="68"/>
      <c r="K1290" s="30"/>
      <c r="L1290" s="68" t="str">
        <f t="shared" si="81"/>
        <v/>
      </c>
      <c r="M1290" s="30" t="str">
        <f t="shared" si="82"/>
        <v/>
      </c>
      <c r="N1290" s="68" t="str">
        <f t="shared" si="83"/>
        <v/>
      </c>
      <c r="O1290" s="68" t="str">
        <f t="shared" si="84"/>
        <v/>
      </c>
    </row>
    <row r="1291" spans="2:15" ht="18" customHeight="1" x14ac:dyDescent="0.25">
      <c r="B1291" s="21">
        <v>1286</v>
      </c>
      <c r="C1291" s="39"/>
      <c r="D1291" s="39"/>
      <c r="E1291" s="30"/>
      <c r="F1291" s="30"/>
      <c r="G1291" s="30"/>
      <c r="H1291" s="30"/>
      <c r="I1291" s="73"/>
      <c r="J1291" s="68"/>
      <c r="K1291" s="30"/>
      <c r="L1291" s="68" t="str">
        <f t="shared" si="81"/>
        <v/>
      </c>
      <c r="M1291" s="30" t="str">
        <f t="shared" si="82"/>
        <v/>
      </c>
      <c r="N1291" s="68" t="str">
        <f t="shared" si="83"/>
        <v/>
      </c>
      <c r="O1291" s="68" t="str">
        <f t="shared" si="84"/>
        <v/>
      </c>
    </row>
    <row r="1292" spans="2:15" ht="18" customHeight="1" x14ac:dyDescent="0.25">
      <c r="B1292" s="21">
        <v>1287</v>
      </c>
      <c r="C1292" s="39"/>
      <c r="D1292" s="39"/>
      <c r="E1292" s="30"/>
      <c r="F1292" s="30"/>
      <c r="G1292" s="30"/>
      <c r="H1292" s="30"/>
      <c r="I1292" s="73"/>
      <c r="J1292" s="68"/>
      <c r="K1292" s="30"/>
      <c r="L1292" s="68" t="str">
        <f t="shared" si="81"/>
        <v/>
      </c>
      <c r="M1292" s="30" t="str">
        <f t="shared" si="82"/>
        <v/>
      </c>
      <c r="N1292" s="68" t="str">
        <f t="shared" si="83"/>
        <v/>
      </c>
      <c r="O1292" s="68" t="str">
        <f t="shared" si="84"/>
        <v/>
      </c>
    </row>
    <row r="1293" spans="2:15" ht="18" customHeight="1" x14ac:dyDescent="0.25">
      <c r="B1293" s="21">
        <v>1288</v>
      </c>
      <c r="C1293" s="39"/>
      <c r="D1293" s="39"/>
      <c r="E1293" s="30"/>
      <c r="F1293" s="30"/>
      <c r="G1293" s="30"/>
      <c r="H1293" s="30"/>
      <c r="I1293" s="73"/>
      <c r="J1293" s="68"/>
      <c r="K1293" s="30"/>
      <c r="L1293" s="68" t="str">
        <f t="shared" ref="L1293:L1356" si="85">IF(C1293="","",IF(D1293="","Não Finalizada","Finalizada"))</f>
        <v/>
      </c>
      <c r="M1293" s="30" t="str">
        <f t="shared" ref="M1293:M1356" si="86">IF(E1293="","","#"&amp;B1293&amp;" ("&amp;TEXT(C1293,"dd/mmm")&amp;") - "&amp;E1293&amp;"/"&amp;F1293)</f>
        <v/>
      </c>
      <c r="N1293" s="68" t="str">
        <f t="shared" ref="N1293:N1356" si="87">IF(D1293="","",D1293-C1293)</f>
        <v/>
      </c>
      <c r="O1293" s="68" t="str">
        <f t="shared" ref="O1293:O1356" si="88">IF(J1293="","",J1293-I1293)</f>
        <v/>
      </c>
    </row>
    <row r="1294" spans="2:15" ht="18" customHeight="1" x14ac:dyDescent="0.25">
      <c r="B1294" s="21">
        <v>1289</v>
      </c>
      <c r="C1294" s="39"/>
      <c r="D1294" s="39"/>
      <c r="E1294" s="30"/>
      <c r="F1294" s="30"/>
      <c r="G1294" s="30"/>
      <c r="H1294" s="30"/>
      <c r="I1294" s="73"/>
      <c r="J1294" s="68"/>
      <c r="K1294" s="30"/>
      <c r="L1294" s="68" t="str">
        <f t="shared" si="85"/>
        <v/>
      </c>
      <c r="M1294" s="30" t="str">
        <f t="shared" si="86"/>
        <v/>
      </c>
      <c r="N1294" s="68" t="str">
        <f t="shared" si="87"/>
        <v/>
      </c>
      <c r="O1294" s="68" t="str">
        <f t="shared" si="88"/>
        <v/>
      </c>
    </row>
    <row r="1295" spans="2:15" ht="18" customHeight="1" x14ac:dyDescent="0.25">
      <c r="B1295" s="21">
        <v>1290</v>
      </c>
      <c r="C1295" s="39"/>
      <c r="D1295" s="39"/>
      <c r="E1295" s="30"/>
      <c r="F1295" s="30"/>
      <c r="G1295" s="30"/>
      <c r="H1295" s="30"/>
      <c r="I1295" s="73"/>
      <c r="J1295" s="68"/>
      <c r="K1295" s="30"/>
      <c r="L1295" s="68" t="str">
        <f t="shared" si="85"/>
        <v/>
      </c>
      <c r="M1295" s="30" t="str">
        <f t="shared" si="86"/>
        <v/>
      </c>
      <c r="N1295" s="68" t="str">
        <f t="shared" si="87"/>
        <v/>
      </c>
      <c r="O1295" s="68" t="str">
        <f t="shared" si="88"/>
        <v/>
      </c>
    </row>
    <row r="1296" spans="2:15" ht="18" customHeight="1" x14ac:dyDescent="0.25">
      <c r="B1296" s="21">
        <v>1291</v>
      </c>
      <c r="C1296" s="39"/>
      <c r="D1296" s="39"/>
      <c r="E1296" s="30"/>
      <c r="F1296" s="30"/>
      <c r="G1296" s="30"/>
      <c r="H1296" s="30"/>
      <c r="I1296" s="73"/>
      <c r="J1296" s="68"/>
      <c r="K1296" s="30"/>
      <c r="L1296" s="68" t="str">
        <f t="shared" si="85"/>
        <v/>
      </c>
      <c r="M1296" s="30" t="str">
        <f t="shared" si="86"/>
        <v/>
      </c>
      <c r="N1296" s="68" t="str">
        <f t="shared" si="87"/>
        <v/>
      </c>
      <c r="O1296" s="68" t="str">
        <f t="shared" si="88"/>
        <v/>
      </c>
    </row>
    <row r="1297" spans="2:15" ht="18" customHeight="1" x14ac:dyDescent="0.25">
      <c r="B1297" s="21">
        <v>1292</v>
      </c>
      <c r="C1297" s="39"/>
      <c r="D1297" s="39"/>
      <c r="E1297" s="30"/>
      <c r="F1297" s="30"/>
      <c r="G1297" s="30"/>
      <c r="H1297" s="30"/>
      <c r="I1297" s="73"/>
      <c r="J1297" s="68"/>
      <c r="K1297" s="30"/>
      <c r="L1297" s="68" t="str">
        <f t="shared" si="85"/>
        <v/>
      </c>
      <c r="M1297" s="30" t="str">
        <f t="shared" si="86"/>
        <v/>
      </c>
      <c r="N1297" s="68" t="str">
        <f t="shared" si="87"/>
        <v/>
      </c>
      <c r="O1297" s="68" t="str">
        <f t="shared" si="88"/>
        <v/>
      </c>
    </row>
    <row r="1298" spans="2:15" ht="18" customHeight="1" x14ac:dyDescent="0.25">
      <c r="B1298" s="21">
        <v>1293</v>
      </c>
      <c r="C1298" s="39"/>
      <c r="D1298" s="39"/>
      <c r="E1298" s="30"/>
      <c r="F1298" s="30"/>
      <c r="G1298" s="30"/>
      <c r="H1298" s="30"/>
      <c r="I1298" s="73"/>
      <c r="J1298" s="68"/>
      <c r="K1298" s="30"/>
      <c r="L1298" s="68" t="str">
        <f t="shared" si="85"/>
        <v/>
      </c>
      <c r="M1298" s="30" t="str">
        <f t="shared" si="86"/>
        <v/>
      </c>
      <c r="N1298" s="68" t="str">
        <f t="shared" si="87"/>
        <v/>
      </c>
      <c r="O1298" s="68" t="str">
        <f t="shared" si="88"/>
        <v/>
      </c>
    </row>
    <row r="1299" spans="2:15" ht="18" customHeight="1" x14ac:dyDescent="0.25">
      <c r="B1299" s="21">
        <v>1294</v>
      </c>
      <c r="C1299" s="39"/>
      <c r="D1299" s="39"/>
      <c r="E1299" s="30"/>
      <c r="F1299" s="30"/>
      <c r="G1299" s="30"/>
      <c r="H1299" s="30"/>
      <c r="I1299" s="73"/>
      <c r="J1299" s="68"/>
      <c r="K1299" s="30"/>
      <c r="L1299" s="68" t="str">
        <f t="shared" si="85"/>
        <v/>
      </c>
      <c r="M1299" s="30" t="str">
        <f t="shared" si="86"/>
        <v/>
      </c>
      <c r="N1299" s="68" t="str">
        <f t="shared" si="87"/>
        <v/>
      </c>
      <c r="O1299" s="68" t="str">
        <f t="shared" si="88"/>
        <v/>
      </c>
    </row>
    <row r="1300" spans="2:15" ht="18" customHeight="1" x14ac:dyDescent="0.25">
      <c r="B1300" s="21">
        <v>1295</v>
      </c>
      <c r="C1300" s="39"/>
      <c r="D1300" s="39"/>
      <c r="E1300" s="30"/>
      <c r="F1300" s="30"/>
      <c r="G1300" s="30"/>
      <c r="H1300" s="30"/>
      <c r="I1300" s="73"/>
      <c r="J1300" s="68"/>
      <c r="K1300" s="30"/>
      <c r="L1300" s="68" t="str">
        <f t="shared" si="85"/>
        <v/>
      </c>
      <c r="M1300" s="30" t="str">
        <f t="shared" si="86"/>
        <v/>
      </c>
      <c r="N1300" s="68" t="str">
        <f t="shared" si="87"/>
        <v/>
      </c>
      <c r="O1300" s="68" t="str">
        <f t="shared" si="88"/>
        <v/>
      </c>
    </row>
    <row r="1301" spans="2:15" ht="18" customHeight="1" x14ac:dyDescent="0.25">
      <c r="B1301" s="21">
        <v>1296</v>
      </c>
      <c r="C1301" s="39"/>
      <c r="D1301" s="39"/>
      <c r="E1301" s="30"/>
      <c r="F1301" s="30"/>
      <c r="G1301" s="30"/>
      <c r="H1301" s="30"/>
      <c r="I1301" s="73"/>
      <c r="J1301" s="68"/>
      <c r="K1301" s="30"/>
      <c r="L1301" s="68" t="str">
        <f t="shared" si="85"/>
        <v/>
      </c>
      <c r="M1301" s="30" t="str">
        <f t="shared" si="86"/>
        <v/>
      </c>
      <c r="N1301" s="68" t="str">
        <f t="shared" si="87"/>
        <v/>
      </c>
      <c r="O1301" s="68" t="str">
        <f t="shared" si="88"/>
        <v/>
      </c>
    </row>
    <row r="1302" spans="2:15" ht="18" customHeight="1" x14ac:dyDescent="0.25">
      <c r="B1302" s="21">
        <v>1297</v>
      </c>
      <c r="C1302" s="39"/>
      <c r="D1302" s="39"/>
      <c r="E1302" s="30"/>
      <c r="F1302" s="30"/>
      <c r="G1302" s="30"/>
      <c r="H1302" s="30"/>
      <c r="I1302" s="73"/>
      <c r="J1302" s="68"/>
      <c r="K1302" s="30"/>
      <c r="L1302" s="68" t="str">
        <f t="shared" si="85"/>
        <v/>
      </c>
      <c r="M1302" s="30" t="str">
        <f t="shared" si="86"/>
        <v/>
      </c>
      <c r="N1302" s="68" t="str">
        <f t="shared" si="87"/>
        <v/>
      </c>
      <c r="O1302" s="68" t="str">
        <f t="shared" si="88"/>
        <v/>
      </c>
    </row>
    <row r="1303" spans="2:15" ht="18" customHeight="1" x14ac:dyDescent="0.25">
      <c r="B1303" s="21">
        <v>1298</v>
      </c>
      <c r="C1303" s="39"/>
      <c r="D1303" s="39"/>
      <c r="E1303" s="30"/>
      <c r="F1303" s="30"/>
      <c r="G1303" s="30"/>
      <c r="H1303" s="30"/>
      <c r="I1303" s="73"/>
      <c r="J1303" s="68"/>
      <c r="K1303" s="30"/>
      <c r="L1303" s="68" t="str">
        <f t="shared" si="85"/>
        <v/>
      </c>
      <c r="M1303" s="30" t="str">
        <f t="shared" si="86"/>
        <v/>
      </c>
      <c r="N1303" s="68" t="str">
        <f t="shared" si="87"/>
        <v/>
      </c>
      <c r="O1303" s="68" t="str">
        <f t="shared" si="88"/>
        <v/>
      </c>
    </row>
    <row r="1304" spans="2:15" ht="18" customHeight="1" x14ac:dyDescent="0.25">
      <c r="B1304" s="21">
        <v>1299</v>
      </c>
      <c r="C1304" s="39"/>
      <c r="D1304" s="39"/>
      <c r="E1304" s="30"/>
      <c r="F1304" s="30"/>
      <c r="G1304" s="30"/>
      <c r="H1304" s="30"/>
      <c r="I1304" s="73"/>
      <c r="J1304" s="68"/>
      <c r="K1304" s="30"/>
      <c r="L1304" s="68" t="str">
        <f t="shared" si="85"/>
        <v/>
      </c>
      <c r="M1304" s="30" t="str">
        <f t="shared" si="86"/>
        <v/>
      </c>
      <c r="N1304" s="68" t="str">
        <f t="shared" si="87"/>
        <v/>
      </c>
      <c r="O1304" s="68" t="str">
        <f t="shared" si="88"/>
        <v/>
      </c>
    </row>
    <row r="1305" spans="2:15" ht="18" customHeight="1" x14ac:dyDescent="0.25">
      <c r="B1305" s="21">
        <v>1300</v>
      </c>
      <c r="C1305" s="39"/>
      <c r="D1305" s="39"/>
      <c r="E1305" s="30"/>
      <c r="F1305" s="30"/>
      <c r="G1305" s="30"/>
      <c r="H1305" s="30"/>
      <c r="I1305" s="73"/>
      <c r="J1305" s="68"/>
      <c r="K1305" s="30"/>
      <c r="L1305" s="68" t="str">
        <f t="shared" si="85"/>
        <v/>
      </c>
      <c r="M1305" s="30" t="str">
        <f t="shared" si="86"/>
        <v/>
      </c>
      <c r="N1305" s="68" t="str">
        <f t="shared" si="87"/>
        <v/>
      </c>
      <c r="O1305" s="68" t="str">
        <f t="shared" si="88"/>
        <v/>
      </c>
    </row>
    <row r="1306" spans="2:15" ht="18" customHeight="1" x14ac:dyDescent="0.25">
      <c r="B1306" s="21">
        <v>1301</v>
      </c>
      <c r="C1306" s="39"/>
      <c r="D1306" s="39"/>
      <c r="E1306" s="30"/>
      <c r="F1306" s="30"/>
      <c r="G1306" s="30"/>
      <c r="H1306" s="30"/>
      <c r="I1306" s="73"/>
      <c r="J1306" s="68"/>
      <c r="K1306" s="30"/>
      <c r="L1306" s="68" t="str">
        <f t="shared" si="85"/>
        <v/>
      </c>
      <c r="M1306" s="30" t="str">
        <f t="shared" si="86"/>
        <v/>
      </c>
      <c r="N1306" s="68" t="str">
        <f t="shared" si="87"/>
        <v/>
      </c>
      <c r="O1306" s="68" t="str">
        <f t="shared" si="88"/>
        <v/>
      </c>
    </row>
    <row r="1307" spans="2:15" ht="18" customHeight="1" x14ac:dyDescent="0.25">
      <c r="B1307" s="21">
        <v>1302</v>
      </c>
      <c r="C1307" s="39"/>
      <c r="D1307" s="39"/>
      <c r="E1307" s="30"/>
      <c r="F1307" s="30"/>
      <c r="G1307" s="30"/>
      <c r="H1307" s="30"/>
      <c r="I1307" s="73"/>
      <c r="J1307" s="68"/>
      <c r="K1307" s="30"/>
      <c r="L1307" s="68" t="str">
        <f t="shared" si="85"/>
        <v/>
      </c>
      <c r="M1307" s="30" t="str">
        <f t="shared" si="86"/>
        <v/>
      </c>
      <c r="N1307" s="68" t="str">
        <f t="shared" si="87"/>
        <v/>
      </c>
      <c r="O1307" s="68" t="str">
        <f t="shared" si="88"/>
        <v/>
      </c>
    </row>
    <row r="1308" spans="2:15" ht="18" customHeight="1" x14ac:dyDescent="0.25">
      <c r="B1308" s="21">
        <v>1303</v>
      </c>
      <c r="C1308" s="39"/>
      <c r="D1308" s="39"/>
      <c r="E1308" s="30"/>
      <c r="F1308" s="30"/>
      <c r="G1308" s="30"/>
      <c r="H1308" s="30"/>
      <c r="I1308" s="73"/>
      <c r="J1308" s="68"/>
      <c r="K1308" s="30"/>
      <c r="L1308" s="68" t="str">
        <f t="shared" si="85"/>
        <v/>
      </c>
      <c r="M1308" s="30" t="str">
        <f t="shared" si="86"/>
        <v/>
      </c>
      <c r="N1308" s="68" t="str">
        <f t="shared" si="87"/>
        <v/>
      </c>
      <c r="O1308" s="68" t="str">
        <f t="shared" si="88"/>
        <v/>
      </c>
    </row>
    <row r="1309" spans="2:15" ht="18" customHeight="1" x14ac:dyDescent="0.25">
      <c r="B1309" s="21">
        <v>1304</v>
      </c>
      <c r="C1309" s="39"/>
      <c r="D1309" s="39"/>
      <c r="E1309" s="30"/>
      <c r="F1309" s="30"/>
      <c r="G1309" s="30"/>
      <c r="H1309" s="30"/>
      <c r="I1309" s="73"/>
      <c r="J1309" s="68"/>
      <c r="K1309" s="30"/>
      <c r="L1309" s="68" t="str">
        <f t="shared" si="85"/>
        <v/>
      </c>
      <c r="M1309" s="30" t="str">
        <f t="shared" si="86"/>
        <v/>
      </c>
      <c r="N1309" s="68" t="str">
        <f t="shared" si="87"/>
        <v/>
      </c>
      <c r="O1309" s="68" t="str">
        <f t="shared" si="88"/>
        <v/>
      </c>
    </row>
    <row r="1310" spans="2:15" ht="18" customHeight="1" x14ac:dyDescent="0.25">
      <c r="B1310" s="21">
        <v>1305</v>
      </c>
      <c r="C1310" s="39"/>
      <c r="D1310" s="39"/>
      <c r="E1310" s="30"/>
      <c r="F1310" s="30"/>
      <c r="G1310" s="30"/>
      <c r="H1310" s="30"/>
      <c r="I1310" s="73"/>
      <c r="J1310" s="68"/>
      <c r="K1310" s="30"/>
      <c r="L1310" s="68" t="str">
        <f t="shared" si="85"/>
        <v/>
      </c>
      <c r="M1310" s="30" t="str">
        <f t="shared" si="86"/>
        <v/>
      </c>
      <c r="N1310" s="68" t="str">
        <f t="shared" si="87"/>
        <v/>
      </c>
      <c r="O1310" s="68" t="str">
        <f t="shared" si="88"/>
        <v/>
      </c>
    </row>
    <row r="1311" spans="2:15" ht="18" customHeight="1" x14ac:dyDescent="0.25">
      <c r="B1311" s="21">
        <v>1306</v>
      </c>
      <c r="C1311" s="39"/>
      <c r="D1311" s="39"/>
      <c r="E1311" s="30"/>
      <c r="F1311" s="30"/>
      <c r="G1311" s="30"/>
      <c r="H1311" s="30"/>
      <c r="I1311" s="73"/>
      <c r="J1311" s="68"/>
      <c r="K1311" s="30"/>
      <c r="L1311" s="68" t="str">
        <f t="shared" si="85"/>
        <v/>
      </c>
      <c r="M1311" s="30" t="str">
        <f t="shared" si="86"/>
        <v/>
      </c>
      <c r="N1311" s="68" t="str">
        <f t="shared" si="87"/>
        <v/>
      </c>
      <c r="O1311" s="68" t="str">
        <f t="shared" si="88"/>
        <v/>
      </c>
    </row>
    <row r="1312" spans="2:15" ht="18" customHeight="1" x14ac:dyDescent="0.25">
      <c r="B1312" s="21">
        <v>1307</v>
      </c>
      <c r="C1312" s="39"/>
      <c r="D1312" s="39"/>
      <c r="E1312" s="30"/>
      <c r="F1312" s="30"/>
      <c r="G1312" s="30"/>
      <c r="H1312" s="30"/>
      <c r="I1312" s="73"/>
      <c r="J1312" s="68"/>
      <c r="K1312" s="30"/>
      <c r="L1312" s="68" t="str">
        <f t="shared" si="85"/>
        <v/>
      </c>
      <c r="M1312" s="30" t="str">
        <f t="shared" si="86"/>
        <v/>
      </c>
      <c r="N1312" s="68" t="str">
        <f t="shared" si="87"/>
        <v/>
      </c>
      <c r="O1312" s="68" t="str">
        <f t="shared" si="88"/>
        <v/>
      </c>
    </row>
    <row r="1313" spans="2:15" ht="18" customHeight="1" x14ac:dyDescent="0.25">
      <c r="B1313" s="21">
        <v>1308</v>
      </c>
      <c r="C1313" s="39"/>
      <c r="D1313" s="39"/>
      <c r="E1313" s="30"/>
      <c r="F1313" s="30"/>
      <c r="G1313" s="30"/>
      <c r="H1313" s="30"/>
      <c r="I1313" s="73"/>
      <c r="J1313" s="68"/>
      <c r="K1313" s="30"/>
      <c r="L1313" s="68" t="str">
        <f t="shared" si="85"/>
        <v/>
      </c>
      <c r="M1313" s="30" t="str">
        <f t="shared" si="86"/>
        <v/>
      </c>
      <c r="N1313" s="68" t="str">
        <f t="shared" si="87"/>
        <v/>
      </c>
      <c r="O1313" s="68" t="str">
        <f t="shared" si="88"/>
        <v/>
      </c>
    </row>
    <row r="1314" spans="2:15" ht="18" customHeight="1" x14ac:dyDescent="0.25">
      <c r="B1314" s="21">
        <v>1309</v>
      </c>
      <c r="C1314" s="39"/>
      <c r="D1314" s="39"/>
      <c r="E1314" s="30"/>
      <c r="F1314" s="30"/>
      <c r="G1314" s="30"/>
      <c r="H1314" s="30"/>
      <c r="I1314" s="73"/>
      <c r="J1314" s="68"/>
      <c r="K1314" s="30"/>
      <c r="L1314" s="68" t="str">
        <f t="shared" si="85"/>
        <v/>
      </c>
      <c r="M1314" s="30" t="str">
        <f t="shared" si="86"/>
        <v/>
      </c>
      <c r="N1314" s="68" t="str">
        <f t="shared" si="87"/>
        <v/>
      </c>
      <c r="O1314" s="68" t="str">
        <f t="shared" si="88"/>
        <v/>
      </c>
    </row>
    <row r="1315" spans="2:15" ht="18" customHeight="1" x14ac:dyDescent="0.25">
      <c r="B1315" s="21">
        <v>1310</v>
      </c>
      <c r="C1315" s="39"/>
      <c r="D1315" s="39"/>
      <c r="E1315" s="30"/>
      <c r="F1315" s="30"/>
      <c r="G1315" s="30"/>
      <c r="H1315" s="30"/>
      <c r="I1315" s="73"/>
      <c r="J1315" s="68"/>
      <c r="K1315" s="30"/>
      <c r="L1315" s="68" t="str">
        <f t="shared" si="85"/>
        <v/>
      </c>
      <c r="M1315" s="30" t="str">
        <f t="shared" si="86"/>
        <v/>
      </c>
      <c r="N1315" s="68" t="str">
        <f t="shared" si="87"/>
        <v/>
      </c>
      <c r="O1315" s="68" t="str">
        <f t="shared" si="88"/>
        <v/>
      </c>
    </row>
    <row r="1316" spans="2:15" ht="18" customHeight="1" x14ac:dyDescent="0.25">
      <c r="B1316" s="21">
        <v>1311</v>
      </c>
      <c r="C1316" s="39"/>
      <c r="D1316" s="39"/>
      <c r="E1316" s="30"/>
      <c r="F1316" s="30"/>
      <c r="G1316" s="30"/>
      <c r="H1316" s="30"/>
      <c r="I1316" s="73"/>
      <c r="J1316" s="68"/>
      <c r="K1316" s="30"/>
      <c r="L1316" s="68" t="str">
        <f t="shared" si="85"/>
        <v/>
      </c>
      <c r="M1316" s="30" t="str">
        <f t="shared" si="86"/>
        <v/>
      </c>
      <c r="N1316" s="68" t="str">
        <f t="shared" si="87"/>
        <v/>
      </c>
      <c r="O1316" s="68" t="str">
        <f t="shared" si="88"/>
        <v/>
      </c>
    </row>
    <row r="1317" spans="2:15" ht="18" customHeight="1" x14ac:dyDescent="0.25">
      <c r="B1317" s="21">
        <v>1312</v>
      </c>
      <c r="C1317" s="39"/>
      <c r="D1317" s="39"/>
      <c r="E1317" s="30"/>
      <c r="F1317" s="30"/>
      <c r="G1317" s="30"/>
      <c r="H1317" s="30"/>
      <c r="I1317" s="73"/>
      <c r="J1317" s="68"/>
      <c r="K1317" s="30"/>
      <c r="L1317" s="68" t="str">
        <f t="shared" si="85"/>
        <v/>
      </c>
      <c r="M1317" s="30" t="str">
        <f t="shared" si="86"/>
        <v/>
      </c>
      <c r="N1317" s="68" t="str">
        <f t="shared" si="87"/>
        <v/>
      </c>
      <c r="O1317" s="68" t="str">
        <f t="shared" si="88"/>
        <v/>
      </c>
    </row>
    <row r="1318" spans="2:15" ht="18" customHeight="1" x14ac:dyDescent="0.25">
      <c r="B1318" s="21">
        <v>1313</v>
      </c>
      <c r="C1318" s="39"/>
      <c r="D1318" s="39"/>
      <c r="E1318" s="30"/>
      <c r="F1318" s="30"/>
      <c r="G1318" s="30"/>
      <c r="H1318" s="30"/>
      <c r="I1318" s="73"/>
      <c r="J1318" s="68"/>
      <c r="K1318" s="30"/>
      <c r="L1318" s="68" t="str">
        <f t="shared" si="85"/>
        <v/>
      </c>
      <c r="M1318" s="30" t="str">
        <f t="shared" si="86"/>
        <v/>
      </c>
      <c r="N1318" s="68" t="str">
        <f t="shared" si="87"/>
        <v/>
      </c>
      <c r="O1318" s="68" t="str">
        <f t="shared" si="88"/>
        <v/>
      </c>
    </row>
    <row r="1319" spans="2:15" ht="18" customHeight="1" x14ac:dyDescent="0.25">
      <c r="B1319" s="21">
        <v>1314</v>
      </c>
      <c r="C1319" s="39"/>
      <c r="D1319" s="39"/>
      <c r="E1319" s="30"/>
      <c r="F1319" s="30"/>
      <c r="G1319" s="30"/>
      <c r="H1319" s="30"/>
      <c r="I1319" s="73"/>
      <c r="J1319" s="68"/>
      <c r="K1319" s="30"/>
      <c r="L1319" s="68" t="str">
        <f t="shared" si="85"/>
        <v/>
      </c>
      <c r="M1319" s="30" t="str">
        <f t="shared" si="86"/>
        <v/>
      </c>
      <c r="N1319" s="68" t="str">
        <f t="shared" si="87"/>
        <v/>
      </c>
      <c r="O1319" s="68" t="str">
        <f t="shared" si="88"/>
        <v/>
      </c>
    </row>
    <row r="1320" spans="2:15" ht="18" customHeight="1" x14ac:dyDescent="0.25">
      <c r="B1320" s="21">
        <v>1315</v>
      </c>
      <c r="C1320" s="39"/>
      <c r="D1320" s="39"/>
      <c r="E1320" s="30"/>
      <c r="F1320" s="30"/>
      <c r="G1320" s="30"/>
      <c r="H1320" s="30"/>
      <c r="I1320" s="73"/>
      <c r="J1320" s="68"/>
      <c r="K1320" s="30"/>
      <c r="L1320" s="68" t="str">
        <f t="shared" si="85"/>
        <v/>
      </c>
      <c r="M1320" s="30" t="str">
        <f t="shared" si="86"/>
        <v/>
      </c>
      <c r="N1320" s="68" t="str">
        <f t="shared" si="87"/>
        <v/>
      </c>
      <c r="O1320" s="68" t="str">
        <f t="shared" si="88"/>
        <v/>
      </c>
    </row>
    <row r="1321" spans="2:15" ht="18" customHeight="1" x14ac:dyDescent="0.25">
      <c r="B1321" s="21">
        <v>1316</v>
      </c>
      <c r="C1321" s="39"/>
      <c r="D1321" s="39"/>
      <c r="E1321" s="30"/>
      <c r="F1321" s="30"/>
      <c r="G1321" s="30"/>
      <c r="H1321" s="30"/>
      <c r="I1321" s="73"/>
      <c r="J1321" s="68"/>
      <c r="K1321" s="30"/>
      <c r="L1321" s="68" t="str">
        <f t="shared" si="85"/>
        <v/>
      </c>
      <c r="M1321" s="30" t="str">
        <f t="shared" si="86"/>
        <v/>
      </c>
      <c r="N1321" s="68" t="str">
        <f t="shared" si="87"/>
        <v/>
      </c>
      <c r="O1321" s="68" t="str">
        <f t="shared" si="88"/>
        <v/>
      </c>
    </row>
    <row r="1322" spans="2:15" ht="18" customHeight="1" x14ac:dyDescent="0.25">
      <c r="B1322" s="21">
        <v>1317</v>
      </c>
      <c r="C1322" s="39"/>
      <c r="D1322" s="39"/>
      <c r="E1322" s="30"/>
      <c r="F1322" s="30"/>
      <c r="G1322" s="30"/>
      <c r="H1322" s="30"/>
      <c r="I1322" s="73"/>
      <c r="J1322" s="68"/>
      <c r="K1322" s="30"/>
      <c r="L1322" s="68" t="str">
        <f t="shared" si="85"/>
        <v/>
      </c>
      <c r="M1322" s="30" t="str">
        <f t="shared" si="86"/>
        <v/>
      </c>
      <c r="N1322" s="68" t="str">
        <f t="shared" si="87"/>
        <v/>
      </c>
      <c r="O1322" s="68" t="str">
        <f t="shared" si="88"/>
        <v/>
      </c>
    </row>
    <row r="1323" spans="2:15" ht="18" customHeight="1" x14ac:dyDescent="0.25">
      <c r="B1323" s="21">
        <v>1318</v>
      </c>
      <c r="C1323" s="39"/>
      <c r="D1323" s="39"/>
      <c r="E1323" s="30"/>
      <c r="F1323" s="30"/>
      <c r="G1323" s="30"/>
      <c r="H1323" s="30"/>
      <c r="I1323" s="73"/>
      <c r="J1323" s="68"/>
      <c r="K1323" s="30"/>
      <c r="L1323" s="68" t="str">
        <f t="shared" si="85"/>
        <v/>
      </c>
      <c r="M1323" s="30" t="str">
        <f t="shared" si="86"/>
        <v/>
      </c>
      <c r="N1323" s="68" t="str">
        <f t="shared" si="87"/>
        <v/>
      </c>
      <c r="O1323" s="68" t="str">
        <f t="shared" si="88"/>
        <v/>
      </c>
    </row>
    <row r="1324" spans="2:15" ht="18" customHeight="1" x14ac:dyDescent="0.25">
      <c r="B1324" s="21">
        <v>1319</v>
      </c>
      <c r="C1324" s="39"/>
      <c r="D1324" s="39"/>
      <c r="E1324" s="30"/>
      <c r="F1324" s="30"/>
      <c r="G1324" s="30"/>
      <c r="H1324" s="30"/>
      <c r="I1324" s="73"/>
      <c r="J1324" s="68"/>
      <c r="K1324" s="30"/>
      <c r="L1324" s="68" t="str">
        <f t="shared" si="85"/>
        <v/>
      </c>
      <c r="M1324" s="30" t="str">
        <f t="shared" si="86"/>
        <v/>
      </c>
      <c r="N1324" s="68" t="str">
        <f t="shared" si="87"/>
        <v/>
      </c>
      <c r="O1324" s="68" t="str">
        <f t="shared" si="88"/>
        <v/>
      </c>
    </row>
    <row r="1325" spans="2:15" ht="18" customHeight="1" x14ac:dyDescent="0.25">
      <c r="B1325" s="21">
        <v>1320</v>
      </c>
      <c r="C1325" s="39"/>
      <c r="D1325" s="39"/>
      <c r="E1325" s="30"/>
      <c r="F1325" s="30"/>
      <c r="G1325" s="30"/>
      <c r="H1325" s="30"/>
      <c r="I1325" s="73"/>
      <c r="J1325" s="68"/>
      <c r="K1325" s="30"/>
      <c r="L1325" s="68" t="str">
        <f t="shared" si="85"/>
        <v/>
      </c>
      <c r="M1325" s="30" t="str">
        <f t="shared" si="86"/>
        <v/>
      </c>
      <c r="N1325" s="68" t="str">
        <f t="shared" si="87"/>
        <v/>
      </c>
      <c r="O1325" s="68" t="str">
        <f t="shared" si="88"/>
        <v/>
      </c>
    </row>
    <row r="1326" spans="2:15" ht="18" customHeight="1" x14ac:dyDescent="0.25">
      <c r="B1326" s="21">
        <v>1321</v>
      </c>
      <c r="C1326" s="39"/>
      <c r="D1326" s="39"/>
      <c r="E1326" s="30"/>
      <c r="F1326" s="30"/>
      <c r="G1326" s="30"/>
      <c r="H1326" s="30"/>
      <c r="I1326" s="73"/>
      <c r="J1326" s="68"/>
      <c r="K1326" s="30"/>
      <c r="L1326" s="68" t="str">
        <f t="shared" si="85"/>
        <v/>
      </c>
      <c r="M1326" s="30" t="str">
        <f t="shared" si="86"/>
        <v/>
      </c>
      <c r="N1326" s="68" t="str">
        <f t="shared" si="87"/>
        <v/>
      </c>
      <c r="O1326" s="68" t="str">
        <f t="shared" si="88"/>
        <v/>
      </c>
    </row>
    <row r="1327" spans="2:15" ht="18" customHeight="1" x14ac:dyDescent="0.25">
      <c r="B1327" s="21">
        <v>1322</v>
      </c>
      <c r="C1327" s="39"/>
      <c r="D1327" s="39"/>
      <c r="E1327" s="30"/>
      <c r="F1327" s="30"/>
      <c r="G1327" s="30"/>
      <c r="H1327" s="30"/>
      <c r="I1327" s="73"/>
      <c r="J1327" s="68"/>
      <c r="K1327" s="30"/>
      <c r="L1327" s="68" t="str">
        <f t="shared" si="85"/>
        <v/>
      </c>
      <c r="M1327" s="30" t="str">
        <f t="shared" si="86"/>
        <v/>
      </c>
      <c r="N1327" s="68" t="str">
        <f t="shared" si="87"/>
        <v/>
      </c>
      <c r="O1327" s="68" t="str">
        <f t="shared" si="88"/>
        <v/>
      </c>
    </row>
    <row r="1328" spans="2:15" ht="18" customHeight="1" x14ac:dyDescent="0.25">
      <c r="B1328" s="21">
        <v>1323</v>
      </c>
      <c r="C1328" s="39"/>
      <c r="D1328" s="39"/>
      <c r="E1328" s="30"/>
      <c r="F1328" s="30"/>
      <c r="G1328" s="30"/>
      <c r="H1328" s="30"/>
      <c r="I1328" s="73"/>
      <c r="J1328" s="68"/>
      <c r="K1328" s="30"/>
      <c r="L1328" s="68" t="str">
        <f t="shared" si="85"/>
        <v/>
      </c>
      <c r="M1328" s="30" t="str">
        <f t="shared" si="86"/>
        <v/>
      </c>
      <c r="N1328" s="68" t="str">
        <f t="shared" si="87"/>
        <v/>
      </c>
      <c r="O1328" s="68" t="str">
        <f t="shared" si="88"/>
        <v/>
      </c>
    </row>
    <row r="1329" spans="2:15" ht="18" customHeight="1" x14ac:dyDescent="0.25">
      <c r="B1329" s="21">
        <v>1324</v>
      </c>
      <c r="C1329" s="39"/>
      <c r="D1329" s="39"/>
      <c r="E1329" s="30"/>
      <c r="F1329" s="30"/>
      <c r="G1329" s="30"/>
      <c r="H1329" s="30"/>
      <c r="I1329" s="73"/>
      <c r="J1329" s="68"/>
      <c r="K1329" s="30"/>
      <c r="L1329" s="68" t="str">
        <f t="shared" si="85"/>
        <v/>
      </c>
      <c r="M1329" s="30" t="str">
        <f t="shared" si="86"/>
        <v/>
      </c>
      <c r="N1329" s="68" t="str">
        <f t="shared" si="87"/>
        <v/>
      </c>
      <c r="O1329" s="68" t="str">
        <f t="shared" si="88"/>
        <v/>
      </c>
    </row>
    <row r="1330" spans="2:15" ht="18" customHeight="1" x14ac:dyDescent="0.25">
      <c r="B1330" s="21">
        <v>1325</v>
      </c>
      <c r="C1330" s="39"/>
      <c r="D1330" s="39"/>
      <c r="E1330" s="30"/>
      <c r="F1330" s="30"/>
      <c r="G1330" s="30"/>
      <c r="H1330" s="30"/>
      <c r="I1330" s="73"/>
      <c r="J1330" s="68"/>
      <c r="K1330" s="30"/>
      <c r="L1330" s="68" t="str">
        <f t="shared" si="85"/>
        <v/>
      </c>
      <c r="M1330" s="30" t="str">
        <f t="shared" si="86"/>
        <v/>
      </c>
      <c r="N1330" s="68" t="str">
        <f t="shared" si="87"/>
        <v/>
      </c>
      <c r="O1330" s="68" t="str">
        <f t="shared" si="88"/>
        <v/>
      </c>
    </row>
    <row r="1331" spans="2:15" ht="18" customHeight="1" x14ac:dyDescent="0.25">
      <c r="B1331" s="21">
        <v>1326</v>
      </c>
      <c r="C1331" s="39"/>
      <c r="D1331" s="39"/>
      <c r="E1331" s="30"/>
      <c r="F1331" s="30"/>
      <c r="G1331" s="30"/>
      <c r="H1331" s="30"/>
      <c r="I1331" s="73"/>
      <c r="J1331" s="68"/>
      <c r="K1331" s="30"/>
      <c r="L1331" s="68" t="str">
        <f t="shared" si="85"/>
        <v/>
      </c>
      <c r="M1331" s="30" t="str">
        <f t="shared" si="86"/>
        <v/>
      </c>
      <c r="N1331" s="68" t="str">
        <f t="shared" si="87"/>
        <v/>
      </c>
      <c r="O1331" s="68" t="str">
        <f t="shared" si="88"/>
        <v/>
      </c>
    </row>
    <row r="1332" spans="2:15" ht="18" customHeight="1" x14ac:dyDescent="0.25">
      <c r="B1332" s="21">
        <v>1327</v>
      </c>
      <c r="C1332" s="39"/>
      <c r="D1332" s="39"/>
      <c r="E1332" s="30"/>
      <c r="F1332" s="30"/>
      <c r="G1332" s="30"/>
      <c r="H1332" s="30"/>
      <c r="I1332" s="73"/>
      <c r="J1332" s="68"/>
      <c r="K1332" s="30"/>
      <c r="L1332" s="68" t="str">
        <f t="shared" si="85"/>
        <v/>
      </c>
      <c r="M1332" s="30" t="str">
        <f t="shared" si="86"/>
        <v/>
      </c>
      <c r="N1332" s="68" t="str">
        <f t="shared" si="87"/>
        <v/>
      </c>
      <c r="O1332" s="68" t="str">
        <f t="shared" si="88"/>
        <v/>
      </c>
    </row>
    <row r="1333" spans="2:15" ht="18" customHeight="1" x14ac:dyDescent="0.25">
      <c r="B1333" s="21">
        <v>1328</v>
      </c>
      <c r="C1333" s="39"/>
      <c r="D1333" s="39"/>
      <c r="E1333" s="30"/>
      <c r="F1333" s="30"/>
      <c r="G1333" s="30"/>
      <c r="H1333" s="30"/>
      <c r="I1333" s="73"/>
      <c r="J1333" s="68"/>
      <c r="K1333" s="30"/>
      <c r="L1333" s="68" t="str">
        <f t="shared" si="85"/>
        <v/>
      </c>
      <c r="M1333" s="30" t="str">
        <f t="shared" si="86"/>
        <v/>
      </c>
      <c r="N1333" s="68" t="str">
        <f t="shared" si="87"/>
        <v/>
      </c>
      <c r="O1333" s="68" t="str">
        <f t="shared" si="88"/>
        <v/>
      </c>
    </row>
    <row r="1334" spans="2:15" ht="18" customHeight="1" x14ac:dyDescent="0.25">
      <c r="B1334" s="21">
        <v>1329</v>
      </c>
      <c r="C1334" s="39"/>
      <c r="D1334" s="39"/>
      <c r="E1334" s="30"/>
      <c r="F1334" s="30"/>
      <c r="G1334" s="30"/>
      <c r="H1334" s="30"/>
      <c r="I1334" s="73"/>
      <c r="J1334" s="68"/>
      <c r="K1334" s="30"/>
      <c r="L1334" s="68" t="str">
        <f t="shared" si="85"/>
        <v/>
      </c>
      <c r="M1334" s="30" t="str">
        <f t="shared" si="86"/>
        <v/>
      </c>
      <c r="N1334" s="68" t="str">
        <f t="shared" si="87"/>
        <v/>
      </c>
      <c r="O1334" s="68" t="str">
        <f t="shared" si="88"/>
        <v/>
      </c>
    </row>
    <row r="1335" spans="2:15" ht="18" customHeight="1" x14ac:dyDescent="0.25">
      <c r="B1335" s="21">
        <v>1330</v>
      </c>
      <c r="C1335" s="39"/>
      <c r="D1335" s="39"/>
      <c r="E1335" s="30"/>
      <c r="F1335" s="30"/>
      <c r="G1335" s="30"/>
      <c r="H1335" s="30"/>
      <c r="I1335" s="73"/>
      <c r="J1335" s="68"/>
      <c r="K1335" s="30"/>
      <c r="L1335" s="68" t="str">
        <f t="shared" si="85"/>
        <v/>
      </c>
      <c r="M1335" s="30" t="str">
        <f t="shared" si="86"/>
        <v/>
      </c>
      <c r="N1335" s="68" t="str">
        <f t="shared" si="87"/>
        <v/>
      </c>
      <c r="O1335" s="68" t="str">
        <f t="shared" si="88"/>
        <v/>
      </c>
    </row>
    <row r="1336" spans="2:15" ht="18" customHeight="1" x14ac:dyDescent="0.25">
      <c r="B1336" s="21">
        <v>1331</v>
      </c>
      <c r="C1336" s="39"/>
      <c r="D1336" s="39"/>
      <c r="E1336" s="30"/>
      <c r="F1336" s="30"/>
      <c r="G1336" s="30"/>
      <c r="H1336" s="30"/>
      <c r="I1336" s="73"/>
      <c r="J1336" s="68"/>
      <c r="K1336" s="30"/>
      <c r="L1336" s="68" t="str">
        <f t="shared" si="85"/>
        <v/>
      </c>
      <c r="M1336" s="30" t="str">
        <f t="shared" si="86"/>
        <v/>
      </c>
      <c r="N1336" s="68" t="str">
        <f t="shared" si="87"/>
        <v/>
      </c>
      <c r="O1336" s="68" t="str">
        <f t="shared" si="88"/>
        <v/>
      </c>
    </row>
    <row r="1337" spans="2:15" ht="18" customHeight="1" x14ac:dyDescent="0.25">
      <c r="B1337" s="21">
        <v>1332</v>
      </c>
      <c r="C1337" s="39"/>
      <c r="D1337" s="39"/>
      <c r="E1337" s="30"/>
      <c r="F1337" s="30"/>
      <c r="G1337" s="30"/>
      <c r="H1337" s="30"/>
      <c r="I1337" s="73"/>
      <c r="J1337" s="68"/>
      <c r="K1337" s="30"/>
      <c r="L1337" s="68" t="str">
        <f t="shared" si="85"/>
        <v/>
      </c>
      <c r="M1337" s="30" t="str">
        <f t="shared" si="86"/>
        <v/>
      </c>
      <c r="N1337" s="68" t="str">
        <f t="shared" si="87"/>
        <v/>
      </c>
      <c r="O1337" s="68" t="str">
        <f t="shared" si="88"/>
        <v/>
      </c>
    </row>
    <row r="1338" spans="2:15" ht="18" customHeight="1" x14ac:dyDescent="0.25">
      <c r="B1338" s="21">
        <v>1333</v>
      </c>
      <c r="C1338" s="39"/>
      <c r="D1338" s="39"/>
      <c r="E1338" s="30"/>
      <c r="F1338" s="30"/>
      <c r="G1338" s="30"/>
      <c r="H1338" s="30"/>
      <c r="I1338" s="73"/>
      <c r="J1338" s="68"/>
      <c r="K1338" s="30"/>
      <c r="L1338" s="68" t="str">
        <f t="shared" si="85"/>
        <v/>
      </c>
      <c r="M1338" s="30" t="str">
        <f t="shared" si="86"/>
        <v/>
      </c>
      <c r="N1338" s="68" t="str">
        <f t="shared" si="87"/>
        <v/>
      </c>
      <c r="O1338" s="68" t="str">
        <f t="shared" si="88"/>
        <v/>
      </c>
    </row>
    <row r="1339" spans="2:15" ht="18" customHeight="1" x14ac:dyDescent="0.25">
      <c r="B1339" s="21">
        <v>1334</v>
      </c>
      <c r="C1339" s="39"/>
      <c r="D1339" s="39"/>
      <c r="E1339" s="30"/>
      <c r="F1339" s="30"/>
      <c r="G1339" s="30"/>
      <c r="H1339" s="30"/>
      <c r="I1339" s="73"/>
      <c r="J1339" s="68"/>
      <c r="K1339" s="30"/>
      <c r="L1339" s="68" t="str">
        <f t="shared" si="85"/>
        <v/>
      </c>
      <c r="M1339" s="30" t="str">
        <f t="shared" si="86"/>
        <v/>
      </c>
      <c r="N1339" s="68" t="str">
        <f t="shared" si="87"/>
        <v/>
      </c>
      <c r="O1339" s="68" t="str">
        <f t="shared" si="88"/>
        <v/>
      </c>
    </row>
    <row r="1340" spans="2:15" ht="18" customHeight="1" x14ac:dyDescent="0.25">
      <c r="B1340" s="21">
        <v>1335</v>
      </c>
      <c r="C1340" s="39"/>
      <c r="D1340" s="39"/>
      <c r="E1340" s="30"/>
      <c r="F1340" s="30"/>
      <c r="G1340" s="30"/>
      <c r="H1340" s="30"/>
      <c r="I1340" s="73"/>
      <c r="J1340" s="68"/>
      <c r="K1340" s="30"/>
      <c r="L1340" s="68" t="str">
        <f t="shared" si="85"/>
        <v/>
      </c>
      <c r="M1340" s="30" t="str">
        <f t="shared" si="86"/>
        <v/>
      </c>
      <c r="N1340" s="68" t="str">
        <f t="shared" si="87"/>
        <v/>
      </c>
      <c r="O1340" s="68" t="str">
        <f t="shared" si="88"/>
        <v/>
      </c>
    </row>
    <row r="1341" spans="2:15" ht="18" customHeight="1" x14ac:dyDescent="0.25">
      <c r="B1341" s="21">
        <v>1336</v>
      </c>
      <c r="C1341" s="39"/>
      <c r="D1341" s="39"/>
      <c r="E1341" s="30"/>
      <c r="F1341" s="30"/>
      <c r="G1341" s="30"/>
      <c r="H1341" s="30"/>
      <c r="I1341" s="73"/>
      <c r="J1341" s="68"/>
      <c r="K1341" s="30"/>
      <c r="L1341" s="68" t="str">
        <f t="shared" si="85"/>
        <v/>
      </c>
      <c r="M1341" s="30" t="str">
        <f t="shared" si="86"/>
        <v/>
      </c>
      <c r="N1341" s="68" t="str">
        <f t="shared" si="87"/>
        <v/>
      </c>
      <c r="O1341" s="68" t="str">
        <f t="shared" si="88"/>
        <v/>
      </c>
    </row>
    <row r="1342" spans="2:15" ht="18" customHeight="1" x14ac:dyDescent="0.25">
      <c r="B1342" s="21">
        <v>1337</v>
      </c>
      <c r="C1342" s="39"/>
      <c r="D1342" s="39"/>
      <c r="E1342" s="30"/>
      <c r="F1342" s="30"/>
      <c r="G1342" s="30"/>
      <c r="H1342" s="30"/>
      <c r="I1342" s="73"/>
      <c r="J1342" s="68"/>
      <c r="K1342" s="30"/>
      <c r="L1342" s="68" t="str">
        <f t="shared" si="85"/>
        <v/>
      </c>
      <c r="M1342" s="30" t="str">
        <f t="shared" si="86"/>
        <v/>
      </c>
      <c r="N1342" s="68" t="str">
        <f t="shared" si="87"/>
        <v/>
      </c>
      <c r="O1342" s="68" t="str">
        <f t="shared" si="88"/>
        <v/>
      </c>
    </row>
    <row r="1343" spans="2:15" ht="18" customHeight="1" x14ac:dyDescent="0.25">
      <c r="B1343" s="21">
        <v>1338</v>
      </c>
      <c r="C1343" s="39"/>
      <c r="D1343" s="39"/>
      <c r="E1343" s="30"/>
      <c r="F1343" s="30"/>
      <c r="G1343" s="30"/>
      <c r="H1343" s="30"/>
      <c r="I1343" s="73"/>
      <c r="J1343" s="68"/>
      <c r="K1343" s="30"/>
      <c r="L1343" s="68" t="str">
        <f t="shared" si="85"/>
        <v/>
      </c>
      <c r="M1343" s="30" t="str">
        <f t="shared" si="86"/>
        <v/>
      </c>
      <c r="N1343" s="68" t="str">
        <f t="shared" si="87"/>
        <v/>
      </c>
      <c r="O1343" s="68" t="str">
        <f t="shared" si="88"/>
        <v/>
      </c>
    </row>
    <row r="1344" spans="2:15" ht="18" customHeight="1" x14ac:dyDescent="0.25">
      <c r="B1344" s="21">
        <v>1339</v>
      </c>
      <c r="C1344" s="39"/>
      <c r="D1344" s="39"/>
      <c r="E1344" s="30"/>
      <c r="F1344" s="30"/>
      <c r="G1344" s="30"/>
      <c r="H1344" s="30"/>
      <c r="I1344" s="73"/>
      <c r="J1344" s="68"/>
      <c r="K1344" s="30"/>
      <c r="L1344" s="68" t="str">
        <f t="shared" si="85"/>
        <v/>
      </c>
      <c r="M1344" s="30" t="str">
        <f t="shared" si="86"/>
        <v/>
      </c>
      <c r="N1344" s="68" t="str">
        <f t="shared" si="87"/>
        <v/>
      </c>
      <c r="O1344" s="68" t="str">
        <f t="shared" si="88"/>
        <v/>
      </c>
    </row>
    <row r="1345" spans="2:15" ht="18" customHeight="1" x14ac:dyDescent="0.25">
      <c r="B1345" s="21">
        <v>1340</v>
      </c>
      <c r="C1345" s="39"/>
      <c r="D1345" s="39"/>
      <c r="E1345" s="30"/>
      <c r="F1345" s="30"/>
      <c r="G1345" s="30"/>
      <c r="H1345" s="30"/>
      <c r="I1345" s="73"/>
      <c r="J1345" s="68"/>
      <c r="K1345" s="30"/>
      <c r="L1345" s="68" t="str">
        <f t="shared" si="85"/>
        <v/>
      </c>
      <c r="M1345" s="30" t="str">
        <f t="shared" si="86"/>
        <v/>
      </c>
      <c r="N1345" s="68" t="str">
        <f t="shared" si="87"/>
        <v/>
      </c>
      <c r="O1345" s="68" t="str">
        <f t="shared" si="88"/>
        <v/>
      </c>
    </row>
    <row r="1346" spans="2:15" ht="18" customHeight="1" x14ac:dyDescent="0.25">
      <c r="B1346" s="21">
        <v>1341</v>
      </c>
      <c r="C1346" s="39"/>
      <c r="D1346" s="39"/>
      <c r="E1346" s="30"/>
      <c r="F1346" s="30"/>
      <c r="G1346" s="30"/>
      <c r="H1346" s="30"/>
      <c r="I1346" s="73"/>
      <c r="J1346" s="68"/>
      <c r="K1346" s="30"/>
      <c r="L1346" s="68" t="str">
        <f t="shared" si="85"/>
        <v/>
      </c>
      <c r="M1346" s="30" t="str">
        <f t="shared" si="86"/>
        <v/>
      </c>
      <c r="N1346" s="68" t="str">
        <f t="shared" si="87"/>
        <v/>
      </c>
      <c r="O1346" s="68" t="str">
        <f t="shared" si="88"/>
        <v/>
      </c>
    </row>
    <row r="1347" spans="2:15" ht="18" customHeight="1" x14ac:dyDescent="0.25">
      <c r="B1347" s="21">
        <v>1342</v>
      </c>
      <c r="C1347" s="39"/>
      <c r="D1347" s="39"/>
      <c r="E1347" s="30"/>
      <c r="F1347" s="30"/>
      <c r="G1347" s="30"/>
      <c r="H1347" s="30"/>
      <c r="I1347" s="73"/>
      <c r="J1347" s="68"/>
      <c r="K1347" s="30"/>
      <c r="L1347" s="68" t="str">
        <f t="shared" si="85"/>
        <v/>
      </c>
      <c r="M1347" s="30" t="str">
        <f t="shared" si="86"/>
        <v/>
      </c>
      <c r="N1347" s="68" t="str">
        <f t="shared" si="87"/>
        <v/>
      </c>
      <c r="O1347" s="68" t="str">
        <f t="shared" si="88"/>
        <v/>
      </c>
    </row>
    <row r="1348" spans="2:15" ht="18" customHeight="1" x14ac:dyDescent="0.25">
      <c r="B1348" s="21">
        <v>1343</v>
      </c>
      <c r="C1348" s="39"/>
      <c r="D1348" s="39"/>
      <c r="E1348" s="30"/>
      <c r="F1348" s="30"/>
      <c r="G1348" s="30"/>
      <c r="H1348" s="30"/>
      <c r="I1348" s="73"/>
      <c r="J1348" s="68"/>
      <c r="K1348" s="30"/>
      <c r="L1348" s="68" t="str">
        <f t="shared" si="85"/>
        <v/>
      </c>
      <c r="M1348" s="30" t="str">
        <f t="shared" si="86"/>
        <v/>
      </c>
      <c r="N1348" s="68" t="str">
        <f t="shared" si="87"/>
        <v/>
      </c>
      <c r="O1348" s="68" t="str">
        <f t="shared" si="88"/>
        <v/>
      </c>
    </row>
    <row r="1349" spans="2:15" ht="18" customHeight="1" x14ac:dyDescent="0.25">
      <c r="B1349" s="21">
        <v>1344</v>
      </c>
      <c r="C1349" s="39"/>
      <c r="D1349" s="39"/>
      <c r="E1349" s="30"/>
      <c r="F1349" s="30"/>
      <c r="G1349" s="30"/>
      <c r="H1349" s="30"/>
      <c r="I1349" s="73"/>
      <c r="J1349" s="68"/>
      <c r="K1349" s="30"/>
      <c r="L1349" s="68" t="str">
        <f t="shared" si="85"/>
        <v/>
      </c>
      <c r="M1349" s="30" t="str">
        <f t="shared" si="86"/>
        <v/>
      </c>
      <c r="N1349" s="68" t="str">
        <f t="shared" si="87"/>
        <v/>
      </c>
      <c r="O1349" s="68" t="str">
        <f t="shared" si="88"/>
        <v/>
      </c>
    </row>
    <row r="1350" spans="2:15" ht="18" customHeight="1" x14ac:dyDescent="0.25">
      <c r="B1350" s="21">
        <v>1345</v>
      </c>
      <c r="C1350" s="39"/>
      <c r="D1350" s="39"/>
      <c r="E1350" s="30"/>
      <c r="F1350" s="30"/>
      <c r="G1350" s="30"/>
      <c r="H1350" s="30"/>
      <c r="I1350" s="73"/>
      <c r="J1350" s="68"/>
      <c r="K1350" s="30"/>
      <c r="L1350" s="68" t="str">
        <f t="shared" si="85"/>
        <v/>
      </c>
      <c r="M1350" s="30" t="str">
        <f t="shared" si="86"/>
        <v/>
      </c>
      <c r="N1350" s="68" t="str">
        <f t="shared" si="87"/>
        <v/>
      </c>
      <c r="O1350" s="68" t="str">
        <f t="shared" si="88"/>
        <v/>
      </c>
    </row>
    <row r="1351" spans="2:15" ht="18" customHeight="1" x14ac:dyDescent="0.25">
      <c r="B1351" s="21">
        <v>1346</v>
      </c>
      <c r="C1351" s="39"/>
      <c r="D1351" s="39"/>
      <c r="E1351" s="30"/>
      <c r="F1351" s="30"/>
      <c r="G1351" s="30"/>
      <c r="H1351" s="30"/>
      <c r="I1351" s="73"/>
      <c r="J1351" s="68"/>
      <c r="K1351" s="30"/>
      <c r="L1351" s="68" t="str">
        <f t="shared" si="85"/>
        <v/>
      </c>
      <c r="M1351" s="30" t="str">
        <f t="shared" si="86"/>
        <v/>
      </c>
      <c r="N1351" s="68" t="str">
        <f t="shared" si="87"/>
        <v/>
      </c>
      <c r="O1351" s="68" t="str">
        <f t="shared" si="88"/>
        <v/>
      </c>
    </row>
    <row r="1352" spans="2:15" ht="18" customHeight="1" x14ac:dyDescent="0.25">
      <c r="B1352" s="21">
        <v>1347</v>
      </c>
      <c r="C1352" s="39"/>
      <c r="D1352" s="39"/>
      <c r="E1352" s="30"/>
      <c r="F1352" s="30"/>
      <c r="G1352" s="30"/>
      <c r="H1352" s="30"/>
      <c r="I1352" s="73"/>
      <c r="J1352" s="68"/>
      <c r="K1352" s="30"/>
      <c r="L1352" s="68" t="str">
        <f t="shared" si="85"/>
        <v/>
      </c>
      <c r="M1352" s="30" t="str">
        <f t="shared" si="86"/>
        <v/>
      </c>
      <c r="N1352" s="68" t="str">
        <f t="shared" si="87"/>
        <v/>
      </c>
      <c r="O1352" s="68" t="str">
        <f t="shared" si="88"/>
        <v/>
      </c>
    </row>
    <row r="1353" spans="2:15" ht="18" customHeight="1" x14ac:dyDescent="0.25">
      <c r="B1353" s="21">
        <v>1348</v>
      </c>
      <c r="C1353" s="39"/>
      <c r="D1353" s="39"/>
      <c r="E1353" s="30"/>
      <c r="F1353" s="30"/>
      <c r="G1353" s="30"/>
      <c r="H1353" s="30"/>
      <c r="I1353" s="73"/>
      <c r="J1353" s="68"/>
      <c r="K1353" s="30"/>
      <c r="L1353" s="68" t="str">
        <f t="shared" si="85"/>
        <v/>
      </c>
      <c r="M1353" s="30" t="str">
        <f t="shared" si="86"/>
        <v/>
      </c>
      <c r="N1353" s="68" t="str">
        <f t="shared" si="87"/>
        <v/>
      </c>
      <c r="O1353" s="68" t="str">
        <f t="shared" si="88"/>
        <v/>
      </c>
    </row>
    <row r="1354" spans="2:15" ht="18" customHeight="1" x14ac:dyDescent="0.25">
      <c r="B1354" s="21">
        <v>1349</v>
      </c>
      <c r="C1354" s="39"/>
      <c r="D1354" s="39"/>
      <c r="E1354" s="30"/>
      <c r="F1354" s="30"/>
      <c r="G1354" s="30"/>
      <c r="H1354" s="30"/>
      <c r="I1354" s="73"/>
      <c r="J1354" s="68"/>
      <c r="K1354" s="30"/>
      <c r="L1354" s="68" t="str">
        <f t="shared" si="85"/>
        <v/>
      </c>
      <c r="M1354" s="30" t="str">
        <f t="shared" si="86"/>
        <v/>
      </c>
      <c r="N1354" s="68" t="str">
        <f t="shared" si="87"/>
        <v/>
      </c>
      <c r="O1354" s="68" t="str">
        <f t="shared" si="88"/>
        <v/>
      </c>
    </row>
    <row r="1355" spans="2:15" ht="18" customHeight="1" x14ac:dyDescent="0.25">
      <c r="B1355" s="21">
        <v>1350</v>
      </c>
      <c r="C1355" s="39"/>
      <c r="D1355" s="39"/>
      <c r="E1355" s="30"/>
      <c r="F1355" s="30"/>
      <c r="G1355" s="30"/>
      <c r="H1355" s="30"/>
      <c r="I1355" s="73"/>
      <c r="J1355" s="68"/>
      <c r="K1355" s="30"/>
      <c r="L1355" s="68" t="str">
        <f t="shared" si="85"/>
        <v/>
      </c>
      <c r="M1355" s="30" t="str">
        <f t="shared" si="86"/>
        <v/>
      </c>
      <c r="N1355" s="68" t="str">
        <f t="shared" si="87"/>
        <v/>
      </c>
      <c r="O1355" s="68" t="str">
        <f t="shared" si="88"/>
        <v/>
      </c>
    </row>
    <row r="1356" spans="2:15" ht="18" customHeight="1" x14ac:dyDescent="0.25">
      <c r="B1356" s="21">
        <v>1351</v>
      </c>
      <c r="C1356" s="39"/>
      <c r="D1356" s="39"/>
      <c r="E1356" s="30"/>
      <c r="F1356" s="30"/>
      <c r="G1356" s="30"/>
      <c r="H1356" s="30"/>
      <c r="I1356" s="73"/>
      <c r="J1356" s="68"/>
      <c r="K1356" s="30"/>
      <c r="L1356" s="68" t="str">
        <f t="shared" si="85"/>
        <v/>
      </c>
      <c r="M1356" s="30" t="str">
        <f t="shared" si="86"/>
        <v/>
      </c>
      <c r="N1356" s="68" t="str">
        <f t="shared" si="87"/>
        <v/>
      </c>
      <c r="O1356" s="68" t="str">
        <f t="shared" si="88"/>
        <v/>
      </c>
    </row>
    <row r="1357" spans="2:15" ht="18" customHeight="1" x14ac:dyDescent="0.25">
      <c r="B1357" s="21">
        <v>1352</v>
      </c>
      <c r="C1357" s="39"/>
      <c r="D1357" s="39"/>
      <c r="E1357" s="30"/>
      <c r="F1357" s="30"/>
      <c r="G1357" s="30"/>
      <c r="H1357" s="30"/>
      <c r="I1357" s="73"/>
      <c r="J1357" s="68"/>
      <c r="K1357" s="30"/>
      <c r="L1357" s="68" t="str">
        <f t="shared" ref="L1357:L1420" si="89">IF(C1357="","",IF(D1357="","Não Finalizada","Finalizada"))</f>
        <v/>
      </c>
      <c r="M1357" s="30" t="str">
        <f t="shared" ref="M1357:M1420" si="90">IF(E1357="","","#"&amp;B1357&amp;" ("&amp;TEXT(C1357,"dd/mmm")&amp;") - "&amp;E1357&amp;"/"&amp;F1357)</f>
        <v/>
      </c>
      <c r="N1357" s="68" t="str">
        <f t="shared" ref="N1357:N1420" si="91">IF(D1357="","",D1357-C1357)</f>
        <v/>
      </c>
      <c r="O1357" s="68" t="str">
        <f t="shared" ref="O1357:O1420" si="92">IF(J1357="","",J1357-I1357)</f>
        <v/>
      </c>
    </row>
    <row r="1358" spans="2:15" ht="18" customHeight="1" x14ac:dyDescent="0.25">
      <c r="B1358" s="21">
        <v>1353</v>
      </c>
      <c r="C1358" s="39"/>
      <c r="D1358" s="39"/>
      <c r="E1358" s="30"/>
      <c r="F1358" s="30"/>
      <c r="G1358" s="30"/>
      <c r="H1358" s="30"/>
      <c r="I1358" s="73"/>
      <c r="J1358" s="68"/>
      <c r="K1358" s="30"/>
      <c r="L1358" s="68" t="str">
        <f t="shared" si="89"/>
        <v/>
      </c>
      <c r="M1358" s="30" t="str">
        <f t="shared" si="90"/>
        <v/>
      </c>
      <c r="N1358" s="68" t="str">
        <f t="shared" si="91"/>
        <v/>
      </c>
      <c r="O1358" s="68" t="str">
        <f t="shared" si="92"/>
        <v/>
      </c>
    </row>
    <row r="1359" spans="2:15" ht="18" customHeight="1" x14ac:dyDescent="0.25">
      <c r="B1359" s="21">
        <v>1354</v>
      </c>
      <c r="C1359" s="39"/>
      <c r="D1359" s="39"/>
      <c r="E1359" s="30"/>
      <c r="F1359" s="30"/>
      <c r="G1359" s="30"/>
      <c r="H1359" s="30"/>
      <c r="I1359" s="73"/>
      <c r="J1359" s="68"/>
      <c r="K1359" s="30"/>
      <c r="L1359" s="68" t="str">
        <f t="shared" si="89"/>
        <v/>
      </c>
      <c r="M1359" s="30" t="str">
        <f t="shared" si="90"/>
        <v/>
      </c>
      <c r="N1359" s="68" t="str">
        <f t="shared" si="91"/>
        <v/>
      </c>
      <c r="O1359" s="68" t="str">
        <f t="shared" si="92"/>
        <v/>
      </c>
    </row>
    <row r="1360" spans="2:15" ht="18" customHeight="1" x14ac:dyDescent="0.25">
      <c r="B1360" s="21">
        <v>1355</v>
      </c>
      <c r="C1360" s="39"/>
      <c r="D1360" s="39"/>
      <c r="E1360" s="30"/>
      <c r="F1360" s="30"/>
      <c r="G1360" s="30"/>
      <c r="H1360" s="30"/>
      <c r="I1360" s="73"/>
      <c r="J1360" s="68"/>
      <c r="K1360" s="30"/>
      <c r="L1360" s="68" t="str">
        <f t="shared" si="89"/>
        <v/>
      </c>
      <c r="M1360" s="30" t="str">
        <f t="shared" si="90"/>
        <v/>
      </c>
      <c r="N1360" s="68" t="str">
        <f t="shared" si="91"/>
        <v/>
      </c>
      <c r="O1360" s="68" t="str">
        <f t="shared" si="92"/>
        <v/>
      </c>
    </row>
    <row r="1361" spans="2:15" ht="18" customHeight="1" x14ac:dyDescent="0.25">
      <c r="B1361" s="21">
        <v>1356</v>
      </c>
      <c r="C1361" s="39"/>
      <c r="D1361" s="39"/>
      <c r="E1361" s="30"/>
      <c r="F1361" s="30"/>
      <c r="G1361" s="30"/>
      <c r="H1361" s="30"/>
      <c r="I1361" s="73"/>
      <c r="J1361" s="68"/>
      <c r="K1361" s="30"/>
      <c r="L1361" s="68" t="str">
        <f t="shared" si="89"/>
        <v/>
      </c>
      <c r="M1361" s="30" t="str">
        <f t="shared" si="90"/>
        <v/>
      </c>
      <c r="N1361" s="68" t="str">
        <f t="shared" si="91"/>
        <v/>
      </c>
      <c r="O1361" s="68" t="str">
        <f t="shared" si="92"/>
        <v/>
      </c>
    </row>
    <row r="1362" spans="2:15" ht="18" customHeight="1" x14ac:dyDescent="0.25">
      <c r="B1362" s="21">
        <v>1357</v>
      </c>
      <c r="C1362" s="39"/>
      <c r="D1362" s="39"/>
      <c r="E1362" s="30"/>
      <c r="F1362" s="30"/>
      <c r="G1362" s="30"/>
      <c r="H1362" s="30"/>
      <c r="I1362" s="73"/>
      <c r="J1362" s="68"/>
      <c r="K1362" s="30"/>
      <c r="L1362" s="68" t="str">
        <f t="shared" si="89"/>
        <v/>
      </c>
      <c r="M1362" s="30" t="str">
        <f t="shared" si="90"/>
        <v/>
      </c>
      <c r="N1362" s="68" t="str">
        <f t="shared" si="91"/>
        <v/>
      </c>
      <c r="O1362" s="68" t="str">
        <f t="shared" si="92"/>
        <v/>
      </c>
    </row>
    <row r="1363" spans="2:15" ht="18" customHeight="1" x14ac:dyDescent="0.25">
      <c r="B1363" s="21">
        <v>1358</v>
      </c>
      <c r="C1363" s="39"/>
      <c r="D1363" s="39"/>
      <c r="E1363" s="30"/>
      <c r="F1363" s="30"/>
      <c r="G1363" s="30"/>
      <c r="H1363" s="30"/>
      <c r="I1363" s="73"/>
      <c r="J1363" s="68"/>
      <c r="K1363" s="30"/>
      <c r="L1363" s="68" t="str">
        <f t="shared" si="89"/>
        <v/>
      </c>
      <c r="M1363" s="30" t="str">
        <f t="shared" si="90"/>
        <v/>
      </c>
      <c r="N1363" s="68" t="str">
        <f t="shared" si="91"/>
        <v/>
      </c>
      <c r="O1363" s="68" t="str">
        <f t="shared" si="92"/>
        <v/>
      </c>
    </row>
    <row r="1364" spans="2:15" ht="18" customHeight="1" x14ac:dyDescent="0.25">
      <c r="B1364" s="21">
        <v>1359</v>
      </c>
      <c r="C1364" s="39"/>
      <c r="D1364" s="39"/>
      <c r="E1364" s="30"/>
      <c r="F1364" s="30"/>
      <c r="G1364" s="30"/>
      <c r="H1364" s="30"/>
      <c r="I1364" s="73"/>
      <c r="J1364" s="68"/>
      <c r="K1364" s="30"/>
      <c r="L1364" s="68" t="str">
        <f t="shared" si="89"/>
        <v/>
      </c>
      <c r="M1364" s="30" t="str">
        <f t="shared" si="90"/>
        <v/>
      </c>
      <c r="N1364" s="68" t="str">
        <f t="shared" si="91"/>
        <v/>
      </c>
      <c r="O1364" s="68" t="str">
        <f t="shared" si="92"/>
        <v/>
      </c>
    </row>
    <row r="1365" spans="2:15" ht="18" customHeight="1" x14ac:dyDescent="0.25">
      <c r="B1365" s="21">
        <v>1360</v>
      </c>
      <c r="C1365" s="39"/>
      <c r="D1365" s="39"/>
      <c r="E1365" s="30"/>
      <c r="F1365" s="30"/>
      <c r="G1365" s="30"/>
      <c r="H1365" s="30"/>
      <c r="I1365" s="73"/>
      <c r="J1365" s="68"/>
      <c r="K1365" s="30"/>
      <c r="L1365" s="68" t="str">
        <f t="shared" si="89"/>
        <v/>
      </c>
      <c r="M1365" s="30" t="str">
        <f t="shared" si="90"/>
        <v/>
      </c>
      <c r="N1365" s="68" t="str">
        <f t="shared" si="91"/>
        <v/>
      </c>
      <c r="O1365" s="68" t="str">
        <f t="shared" si="92"/>
        <v/>
      </c>
    </row>
    <row r="1366" spans="2:15" ht="18" customHeight="1" x14ac:dyDescent="0.25">
      <c r="B1366" s="21">
        <v>1361</v>
      </c>
      <c r="C1366" s="39"/>
      <c r="D1366" s="39"/>
      <c r="E1366" s="30"/>
      <c r="F1366" s="30"/>
      <c r="G1366" s="30"/>
      <c r="H1366" s="30"/>
      <c r="I1366" s="73"/>
      <c r="J1366" s="68"/>
      <c r="K1366" s="30"/>
      <c r="L1366" s="68" t="str">
        <f t="shared" si="89"/>
        <v/>
      </c>
      <c r="M1366" s="30" t="str">
        <f t="shared" si="90"/>
        <v/>
      </c>
      <c r="N1366" s="68" t="str">
        <f t="shared" si="91"/>
        <v/>
      </c>
      <c r="O1366" s="68" t="str">
        <f t="shared" si="92"/>
        <v/>
      </c>
    </row>
    <row r="1367" spans="2:15" ht="18" customHeight="1" x14ac:dyDescent="0.25">
      <c r="B1367" s="21">
        <v>1362</v>
      </c>
      <c r="C1367" s="39"/>
      <c r="D1367" s="39"/>
      <c r="E1367" s="30"/>
      <c r="F1367" s="30"/>
      <c r="G1367" s="30"/>
      <c r="H1367" s="30"/>
      <c r="I1367" s="73"/>
      <c r="J1367" s="68"/>
      <c r="K1367" s="30"/>
      <c r="L1367" s="68" t="str">
        <f t="shared" si="89"/>
        <v/>
      </c>
      <c r="M1367" s="30" t="str">
        <f t="shared" si="90"/>
        <v/>
      </c>
      <c r="N1367" s="68" t="str">
        <f t="shared" si="91"/>
        <v/>
      </c>
      <c r="O1367" s="68" t="str">
        <f t="shared" si="92"/>
        <v/>
      </c>
    </row>
    <row r="1368" spans="2:15" ht="18" customHeight="1" x14ac:dyDescent="0.25">
      <c r="B1368" s="21">
        <v>1363</v>
      </c>
      <c r="C1368" s="39"/>
      <c r="D1368" s="39"/>
      <c r="E1368" s="30"/>
      <c r="F1368" s="30"/>
      <c r="G1368" s="30"/>
      <c r="H1368" s="30"/>
      <c r="I1368" s="73"/>
      <c r="J1368" s="68"/>
      <c r="K1368" s="30"/>
      <c r="L1368" s="68" t="str">
        <f t="shared" si="89"/>
        <v/>
      </c>
      <c r="M1368" s="30" t="str">
        <f t="shared" si="90"/>
        <v/>
      </c>
      <c r="N1368" s="68" t="str">
        <f t="shared" si="91"/>
        <v/>
      </c>
      <c r="O1368" s="68" t="str">
        <f t="shared" si="92"/>
        <v/>
      </c>
    </row>
    <row r="1369" spans="2:15" ht="18" customHeight="1" x14ac:dyDescent="0.25">
      <c r="B1369" s="21">
        <v>1364</v>
      </c>
      <c r="C1369" s="39"/>
      <c r="D1369" s="39"/>
      <c r="E1369" s="30"/>
      <c r="F1369" s="30"/>
      <c r="G1369" s="30"/>
      <c r="H1369" s="30"/>
      <c r="I1369" s="73"/>
      <c r="J1369" s="68"/>
      <c r="K1369" s="30"/>
      <c r="L1369" s="68" t="str">
        <f t="shared" si="89"/>
        <v/>
      </c>
      <c r="M1369" s="30" t="str">
        <f t="shared" si="90"/>
        <v/>
      </c>
      <c r="N1369" s="68" t="str">
        <f t="shared" si="91"/>
        <v/>
      </c>
      <c r="O1369" s="68" t="str">
        <f t="shared" si="92"/>
        <v/>
      </c>
    </row>
    <row r="1370" spans="2:15" ht="18" customHeight="1" x14ac:dyDescent="0.25">
      <c r="B1370" s="21">
        <v>1365</v>
      </c>
      <c r="C1370" s="39"/>
      <c r="D1370" s="39"/>
      <c r="E1370" s="30"/>
      <c r="F1370" s="30"/>
      <c r="G1370" s="30"/>
      <c r="H1370" s="30"/>
      <c r="I1370" s="73"/>
      <c r="J1370" s="68"/>
      <c r="K1370" s="30"/>
      <c r="L1370" s="68" t="str">
        <f t="shared" si="89"/>
        <v/>
      </c>
      <c r="M1370" s="30" t="str">
        <f t="shared" si="90"/>
        <v/>
      </c>
      <c r="N1370" s="68" t="str">
        <f t="shared" si="91"/>
        <v/>
      </c>
      <c r="O1370" s="68" t="str">
        <f t="shared" si="92"/>
        <v/>
      </c>
    </row>
    <row r="1371" spans="2:15" ht="18" customHeight="1" x14ac:dyDescent="0.25">
      <c r="B1371" s="21">
        <v>1366</v>
      </c>
      <c r="C1371" s="39"/>
      <c r="D1371" s="39"/>
      <c r="E1371" s="30"/>
      <c r="F1371" s="30"/>
      <c r="G1371" s="30"/>
      <c r="H1371" s="30"/>
      <c r="I1371" s="73"/>
      <c r="J1371" s="68"/>
      <c r="K1371" s="30"/>
      <c r="L1371" s="68" t="str">
        <f t="shared" si="89"/>
        <v/>
      </c>
      <c r="M1371" s="30" t="str">
        <f t="shared" si="90"/>
        <v/>
      </c>
      <c r="N1371" s="68" t="str">
        <f t="shared" si="91"/>
        <v/>
      </c>
      <c r="O1371" s="68" t="str">
        <f t="shared" si="92"/>
        <v/>
      </c>
    </row>
    <row r="1372" spans="2:15" ht="18" customHeight="1" x14ac:dyDescent="0.25">
      <c r="B1372" s="21">
        <v>1367</v>
      </c>
      <c r="C1372" s="39"/>
      <c r="D1372" s="39"/>
      <c r="E1372" s="30"/>
      <c r="F1372" s="30"/>
      <c r="G1372" s="30"/>
      <c r="H1372" s="30"/>
      <c r="I1372" s="73"/>
      <c r="J1372" s="68"/>
      <c r="K1372" s="30"/>
      <c r="L1372" s="68" t="str">
        <f t="shared" si="89"/>
        <v/>
      </c>
      <c r="M1372" s="30" t="str">
        <f t="shared" si="90"/>
        <v/>
      </c>
      <c r="N1372" s="68" t="str">
        <f t="shared" si="91"/>
        <v/>
      </c>
      <c r="O1372" s="68" t="str">
        <f t="shared" si="92"/>
        <v/>
      </c>
    </row>
    <row r="1373" spans="2:15" ht="18" customHeight="1" x14ac:dyDescent="0.25">
      <c r="B1373" s="21">
        <v>1368</v>
      </c>
      <c r="C1373" s="39"/>
      <c r="D1373" s="39"/>
      <c r="E1373" s="30"/>
      <c r="F1373" s="30"/>
      <c r="G1373" s="30"/>
      <c r="H1373" s="30"/>
      <c r="I1373" s="73"/>
      <c r="J1373" s="68"/>
      <c r="K1373" s="30"/>
      <c r="L1373" s="68" t="str">
        <f t="shared" si="89"/>
        <v/>
      </c>
      <c r="M1373" s="30" t="str">
        <f t="shared" si="90"/>
        <v/>
      </c>
      <c r="N1373" s="68" t="str">
        <f t="shared" si="91"/>
        <v/>
      </c>
      <c r="O1373" s="68" t="str">
        <f t="shared" si="92"/>
        <v/>
      </c>
    </row>
    <row r="1374" spans="2:15" ht="18" customHeight="1" x14ac:dyDescent="0.25">
      <c r="B1374" s="21">
        <v>1369</v>
      </c>
      <c r="C1374" s="39"/>
      <c r="D1374" s="39"/>
      <c r="E1374" s="30"/>
      <c r="F1374" s="30"/>
      <c r="G1374" s="30"/>
      <c r="H1374" s="30"/>
      <c r="I1374" s="73"/>
      <c r="J1374" s="68"/>
      <c r="K1374" s="30"/>
      <c r="L1374" s="68" t="str">
        <f t="shared" si="89"/>
        <v/>
      </c>
      <c r="M1374" s="30" t="str">
        <f t="shared" si="90"/>
        <v/>
      </c>
      <c r="N1374" s="68" t="str">
        <f t="shared" si="91"/>
        <v/>
      </c>
      <c r="O1374" s="68" t="str">
        <f t="shared" si="92"/>
        <v/>
      </c>
    </row>
    <row r="1375" spans="2:15" ht="18" customHeight="1" x14ac:dyDescent="0.25">
      <c r="B1375" s="21">
        <v>1370</v>
      </c>
      <c r="C1375" s="39"/>
      <c r="D1375" s="39"/>
      <c r="E1375" s="30"/>
      <c r="F1375" s="30"/>
      <c r="G1375" s="30"/>
      <c r="H1375" s="30"/>
      <c r="I1375" s="73"/>
      <c r="J1375" s="68"/>
      <c r="K1375" s="30"/>
      <c r="L1375" s="68" t="str">
        <f t="shared" si="89"/>
        <v/>
      </c>
      <c r="M1375" s="30" t="str">
        <f t="shared" si="90"/>
        <v/>
      </c>
      <c r="N1375" s="68" t="str">
        <f t="shared" si="91"/>
        <v/>
      </c>
      <c r="O1375" s="68" t="str">
        <f t="shared" si="92"/>
        <v/>
      </c>
    </row>
    <row r="1376" spans="2:15" ht="18" customHeight="1" x14ac:dyDescent="0.25">
      <c r="B1376" s="21">
        <v>1371</v>
      </c>
      <c r="C1376" s="39"/>
      <c r="D1376" s="39"/>
      <c r="E1376" s="30"/>
      <c r="F1376" s="30"/>
      <c r="G1376" s="30"/>
      <c r="H1376" s="30"/>
      <c r="I1376" s="73"/>
      <c r="J1376" s="68"/>
      <c r="K1376" s="30"/>
      <c r="L1376" s="68" t="str">
        <f t="shared" si="89"/>
        <v/>
      </c>
      <c r="M1376" s="30" t="str">
        <f t="shared" si="90"/>
        <v/>
      </c>
      <c r="N1376" s="68" t="str">
        <f t="shared" si="91"/>
        <v/>
      </c>
      <c r="O1376" s="68" t="str">
        <f t="shared" si="92"/>
        <v/>
      </c>
    </row>
    <row r="1377" spans="2:15" ht="18" customHeight="1" x14ac:dyDescent="0.25">
      <c r="B1377" s="21">
        <v>1372</v>
      </c>
      <c r="C1377" s="39"/>
      <c r="D1377" s="39"/>
      <c r="E1377" s="30"/>
      <c r="F1377" s="30"/>
      <c r="G1377" s="30"/>
      <c r="H1377" s="30"/>
      <c r="I1377" s="73"/>
      <c r="J1377" s="68"/>
      <c r="K1377" s="30"/>
      <c r="L1377" s="68" t="str">
        <f t="shared" si="89"/>
        <v/>
      </c>
      <c r="M1377" s="30" t="str">
        <f t="shared" si="90"/>
        <v/>
      </c>
      <c r="N1377" s="68" t="str">
        <f t="shared" si="91"/>
        <v/>
      </c>
      <c r="O1377" s="68" t="str">
        <f t="shared" si="92"/>
        <v/>
      </c>
    </row>
    <row r="1378" spans="2:15" ht="18" customHeight="1" x14ac:dyDescent="0.25">
      <c r="B1378" s="21">
        <v>1373</v>
      </c>
      <c r="C1378" s="39"/>
      <c r="D1378" s="39"/>
      <c r="E1378" s="30"/>
      <c r="F1378" s="30"/>
      <c r="G1378" s="30"/>
      <c r="H1378" s="30"/>
      <c r="I1378" s="73"/>
      <c r="J1378" s="68"/>
      <c r="K1378" s="30"/>
      <c r="L1378" s="68" t="str">
        <f t="shared" si="89"/>
        <v/>
      </c>
      <c r="M1378" s="30" t="str">
        <f t="shared" si="90"/>
        <v/>
      </c>
      <c r="N1378" s="68" t="str">
        <f t="shared" si="91"/>
        <v/>
      </c>
      <c r="O1378" s="68" t="str">
        <f t="shared" si="92"/>
        <v/>
      </c>
    </row>
    <row r="1379" spans="2:15" ht="18" customHeight="1" x14ac:dyDescent="0.25">
      <c r="B1379" s="21">
        <v>1374</v>
      </c>
      <c r="C1379" s="39"/>
      <c r="D1379" s="39"/>
      <c r="E1379" s="30"/>
      <c r="F1379" s="30"/>
      <c r="G1379" s="30"/>
      <c r="H1379" s="30"/>
      <c r="I1379" s="73"/>
      <c r="J1379" s="68"/>
      <c r="K1379" s="30"/>
      <c r="L1379" s="68" t="str">
        <f t="shared" si="89"/>
        <v/>
      </c>
      <c r="M1379" s="30" t="str">
        <f t="shared" si="90"/>
        <v/>
      </c>
      <c r="N1379" s="68" t="str">
        <f t="shared" si="91"/>
        <v/>
      </c>
      <c r="O1379" s="68" t="str">
        <f t="shared" si="92"/>
        <v/>
      </c>
    </row>
    <row r="1380" spans="2:15" ht="18" customHeight="1" x14ac:dyDescent="0.25">
      <c r="B1380" s="21">
        <v>1375</v>
      </c>
      <c r="C1380" s="39"/>
      <c r="D1380" s="39"/>
      <c r="E1380" s="30"/>
      <c r="F1380" s="30"/>
      <c r="G1380" s="30"/>
      <c r="H1380" s="30"/>
      <c r="I1380" s="73"/>
      <c r="J1380" s="68"/>
      <c r="K1380" s="30"/>
      <c r="L1380" s="68" t="str">
        <f t="shared" si="89"/>
        <v/>
      </c>
      <c r="M1380" s="30" t="str">
        <f t="shared" si="90"/>
        <v/>
      </c>
      <c r="N1380" s="68" t="str">
        <f t="shared" si="91"/>
        <v/>
      </c>
      <c r="O1380" s="68" t="str">
        <f t="shared" si="92"/>
        <v/>
      </c>
    </row>
    <row r="1381" spans="2:15" ht="18" customHeight="1" x14ac:dyDescent="0.25">
      <c r="B1381" s="21">
        <v>1376</v>
      </c>
      <c r="C1381" s="39"/>
      <c r="D1381" s="39"/>
      <c r="E1381" s="30"/>
      <c r="F1381" s="30"/>
      <c r="G1381" s="30"/>
      <c r="H1381" s="30"/>
      <c r="I1381" s="73"/>
      <c r="J1381" s="68"/>
      <c r="K1381" s="30"/>
      <c r="L1381" s="68" t="str">
        <f t="shared" si="89"/>
        <v/>
      </c>
      <c r="M1381" s="30" t="str">
        <f t="shared" si="90"/>
        <v/>
      </c>
      <c r="N1381" s="68" t="str">
        <f t="shared" si="91"/>
        <v/>
      </c>
      <c r="O1381" s="68" t="str">
        <f t="shared" si="92"/>
        <v/>
      </c>
    </row>
    <row r="1382" spans="2:15" ht="18" customHeight="1" x14ac:dyDescent="0.25">
      <c r="B1382" s="21">
        <v>1377</v>
      </c>
      <c r="C1382" s="39"/>
      <c r="D1382" s="39"/>
      <c r="E1382" s="30"/>
      <c r="F1382" s="30"/>
      <c r="G1382" s="30"/>
      <c r="H1382" s="30"/>
      <c r="I1382" s="73"/>
      <c r="J1382" s="68"/>
      <c r="K1382" s="30"/>
      <c r="L1382" s="68" t="str">
        <f t="shared" si="89"/>
        <v/>
      </c>
      <c r="M1382" s="30" t="str">
        <f t="shared" si="90"/>
        <v/>
      </c>
      <c r="N1382" s="68" t="str">
        <f t="shared" si="91"/>
        <v/>
      </c>
      <c r="O1382" s="68" t="str">
        <f t="shared" si="92"/>
        <v/>
      </c>
    </row>
    <row r="1383" spans="2:15" ht="18" customHeight="1" x14ac:dyDescent="0.25">
      <c r="B1383" s="21">
        <v>1378</v>
      </c>
      <c r="C1383" s="39"/>
      <c r="D1383" s="39"/>
      <c r="E1383" s="30"/>
      <c r="F1383" s="30"/>
      <c r="G1383" s="30"/>
      <c r="H1383" s="30"/>
      <c r="I1383" s="73"/>
      <c r="J1383" s="68"/>
      <c r="K1383" s="30"/>
      <c r="L1383" s="68" t="str">
        <f t="shared" si="89"/>
        <v/>
      </c>
      <c r="M1383" s="30" t="str">
        <f t="shared" si="90"/>
        <v/>
      </c>
      <c r="N1383" s="68" t="str">
        <f t="shared" si="91"/>
        <v/>
      </c>
      <c r="O1383" s="68" t="str">
        <f t="shared" si="92"/>
        <v/>
      </c>
    </row>
    <row r="1384" spans="2:15" ht="18" customHeight="1" x14ac:dyDescent="0.25">
      <c r="B1384" s="21">
        <v>1379</v>
      </c>
      <c r="C1384" s="39"/>
      <c r="D1384" s="39"/>
      <c r="E1384" s="30"/>
      <c r="F1384" s="30"/>
      <c r="G1384" s="30"/>
      <c r="H1384" s="30"/>
      <c r="I1384" s="73"/>
      <c r="J1384" s="68"/>
      <c r="K1384" s="30"/>
      <c r="L1384" s="68" t="str">
        <f t="shared" si="89"/>
        <v/>
      </c>
      <c r="M1384" s="30" t="str">
        <f t="shared" si="90"/>
        <v/>
      </c>
      <c r="N1384" s="68" t="str">
        <f t="shared" si="91"/>
        <v/>
      </c>
      <c r="O1384" s="68" t="str">
        <f t="shared" si="92"/>
        <v/>
      </c>
    </row>
    <row r="1385" spans="2:15" ht="18" customHeight="1" x14ac:dyDescent="0.25">
      <c r="B1385" s="21">
        <v>1380</v>
      </c>
      <c r="C1385" s="39"/>
      <c r="D1385" s="39"/>
      <c r="E1385" s="30"/>
      <c r="F1385" s="30"/>
      <c r="G1385" s="30"/>
      <c r="H1385" s="30"/>
      <c r="I1385" s="73"/>
      <c r="J1385" s="68"/>
      <c r="K1385" s="30"/>
      <c r="L1385" s="68" t="str">
        <f t="shared" si="89"/>
        <v/>
      </c>
      <c r="M1385" s="30" t="str">
        <f t="shared" si="90"/>
        <v/>
      </c>
      <c r="N1385" s="68" t="str">
        <f t="shared" si="91"/>
        <v/>
      </c>
      <c r="O1385" s="68" t="str">
        <f t="shared" si="92"/>
        <v/>
      </c>
    </row>
    <row r="1386" spans="2:15" ht="18" customHeight="1" x14ac:dyDescent="0.25">
      <c r="B1386" s="21">
        <v>1381</v>
      </c>
      <c r="C1386" s="39"/>
      <c r="D1386" s="39"/>
      <c r="E1386" s="30"/>
      <c r="F1386" s="30"/>
      <c r="G1386" s="30"/>
      <c r="H1386" s="30"/>
      <c r="I1386" s="73"/>
      <c r="J1386" s="68"/>
      <c r="K1386" s="30"/>
      <c r="L1386" s="68" t="str">
        <f t="shared" si="89"/>
        <v/>
      </c>
      <c r="M1386" s="30" t="str">
        <f t="shared" si="90"/>
        <v/>
      </c>
      <c r="N1386" s="68" t="str">
        <f t="shared" si="91"/>
        <v/>
      </c>
      <c r="O1386" s="68" t="str">
        <f t="shared" si="92"/>
        <v/>
      </c>
    </row>
    <row r="1387" spans="2:15" ht="18" customHeight="1" x14ac:dyDescent="0.25">
      <c r="B1387" s="21">
        <v>1382</v>
      </c>
      <c r="C1387" s="39"/>
      <c r="D1387" s="39"/>
      <c r="E1387" s="30"/>
      <c r="F1387" s="30"/>
      <c r="G1387" s="30"/>
      <c r="H1387" s="30"/>
      <c r="I1387" s="73"/>
      <c r="J1387" s="68"/>
      <c r="K1387" s="30"/>
      <c r="L1387" s="68" t="str">
        <f t="shared" si="89"/>
        <v/>
      </c>
      <c r="M1387" s="30" t="str">
        <f t="shared" si="90"/>
        <v/>
      </c>
      <c r="N1387" s="68" t="str">
        <f t="shared" si="91"/>
        <v/>
      </c>
      <c r="O1387" s="68" t="str">
        <f t="shared" si="92"/>
        <v/>
      </c>
    </row>
    <row r="1388" spans="2:15" ht="18" customHeight="1" x14ac:dyDescent="0.25">
      <c r="B1388" s="21">
        <v>1383</v>
      </c>
      <c r="C1388" s="39"/>
      <c r="D1388" s="39"/>
      <c r="E1388" s="30"/>
      <c r="F1388" s="30"/>
      <c r="G1388" s="30"/>
      <c r="H1388" s="30"/>
      <c r="I1388" s="73"/>
      <c r="J1388" s="68"/>
      <c r="K1388" s="30"/>
      <c r="L1388" s="68" t="str">
        <f t="shared" si="89"/>
        <v/>
      </c>
      <c r="M1388" s="30" t="str">
        <f t="shared" si="90"/>
        <v/>
      </c>
      <c r="N1388" s="68" t="str">
        <f t="shared" si="91"/>
        <v/>
      </c>
      <c r="O1388" s="68" t="str">
        <f t="shared" si="92"/>
        <v/>
      </c>
    </row>
    <row r="1389" spans="2:15" ht="18" customHeight="1" x14ac:dyDescent="0.25">
      <c r="B1389" s="21">
        <v>1384</v>
      </c>
      <c r="C1389" s="39"/>
      <c r="D1389" s="39"/>
      <c r="E1389" s="30"/>
      <c r="F1389" s="30"/>
      <c r="G1389" s="30"/>
      <c r="H1389" s="30"/>
      <c r="I1389" s="73"/>
      <c r="J1389" s="68"/>
      <c r="K1389" s="30"/>
      <c r="L1389" s="68" t="str">
        <f t="shared" si="89"/>
        <v/>
      </c>
      <c r="M1389" s="30" t="str">
        <f t="shared" si="90"/>
        <v/>
      </c>
      <c r="N1389" s="68" t="str">
        <f t="shared" si="91"/>
        <v/>
      </c>
      <c r="O1389" s="68" t="str">
        <f t="shared" si="92"/>
        <v/>
      </c>
    </row>
    <row r="1390" spans="2:15" ht="18" customHeight="1" x14ac:dyDescent="0.25">
      <c r="B1390" s="21">
        <v>1385</v>
      </c>
      <c r="C1390" s="39"/>
      <c r="D1390" s="39"/>
      <c r="E1390" s="30"/>
      <c r="F1390" s="30"/>
      <c r="G1390" s="30"/>
      <c r="H1390" s="30"/>
      <c r="I1390" s="73"/>
      <c r="J1390" s="68"/>
      <c r="K1390" s="30"/>
      <c r="L1390" s="68" t="str">
        <f t="shared" si="89"/>
        <v/>
      </c>
      <c r="M1390" s="30" t="str">
        <f t="shared" si="90"/>
        <v/>
      </c>
      <c r="N1390" s="68" t="str">
        <f t="shared" si="91"/>
        <v/>
      </c>
      <c r="O1390" s="68" t="str">
        <f t="shared" si="92"/>
        <v/>
      </c>
    </row>
    <row r="1391" spans="2:15" ht="18" customHeight="1" x14ac:dyDescent="0.25">
      <c r="B1391" s="21">
        <v>1386</v>
      </c>
      <c r="C1391" s="39"/>
      <c r="D1391" s="39"/>
      <c r="E1391" s="30"/>
      <c r="F1391" s="30"/>
      <c r="G1391" s="30"/>
      <c r="H1391" s="30"/>
      <c r="I1391" s="73"/>
      <c r="J1391" s="68"/>
      <c r="K1391" s="30"/>
      <c r="L1391" s="68" t="str">
        <f t="shared" si="89"/>
        <v/>
      </c>
      <c r="M1391" s="30" t="str">
        <f t="shared" si="90"/>
        <v/>
      </c>
      <c r="N1391" s="68" t="str">
        <f t="shared" si="91"/>
        <v/>
      </c>
      <c r="O1391" s="68" t="str">
        <f t="shared" si="92"/>
        <v/>
      </c>
    </row>
    <row r="1392" spans="2:15" ht="18" customHeight="1" x14ac:dyDescent="0.25">
      <c r="B1392" s="21">
        <v>1387</v>
      </c>
      <c r="C1392" s="39"/>
      <c r="D1392" s="39"/>
      <c r="E1392" s="30"/>
      <c r="F1392" s="30"/>
      <c r="G1392" s="30"/>
      <c r="H1392" s="30"/>
      <c r="I1392" s="73"/>
      <c r="J1392" s="68"/>
      <c r="K1392" s="30"/>
      <c r="L1392" s="68" t="str">
        <f t="shared" si="89"/>
        <v/>
      </c>
      <c r="M1392" s="30" t="str">
        <f t="shared" si="90"/>
        <v/>
      </c>
      <c r="N1392" s="68" t="str">
        <f t="shared" si="91"/>
        <v/>
      </c>
      <c r="O1392" s="68" t="str">
        <f t="shared" si="92"/>
        <v/>
      </c>
    </row>
    <row r="1393" spans="2:15" ht="18" customHeight="1" x14ac:dyDescent="0.25">
      <c r="B1393" s="21">
        <v>1388</v>
      </c>
      <c r="C1393" s="39"/>
      <c r="D1393" s="39"/>
      <c r="E1393" s="30"/>
      <c r="F1393" s="30"/>
      <c r="G1393" s="30"/>
      <c r="H1393" s="30"/>
      <c r="I1393" s="73"/>
      <c r="J1393" s="68"/>
      <c r="K1393" s="30"/>
      <c r="L1393" s="68" t="str">
        <f t="shared" si="89"/>
        <v/>
      </c>
      <c r="M1393" s="30" t="str">
        <f t="shared" si="90"/>
        <v/>
      </c>
      <c r="N1393" s="68" t="str">
        <f t="shared" si="91"/>
        <v/>
      </c>
      <c r="O1393" s="68" t="str">
        <f t="shared" si="92"/>
        <v/>
      </c>
    </row>
    <row r="1394" spans="2:15" ht="18" customHeight="1" x14ac:dyDescent="0.25">
      <c r="B1394" s="21">
        <v>1389</v>
      </c>
      <c r="C1394" s="39"/>
      <c r="D1394" s="39"/>
      <c r="E1394" s="30"/>
      <c r="F1394" s="30"/>
      <c r="G1394" s="30"/>
      <c r="H1394" s="30"/>
      <c r="I1394" s="73"/>
      <c r="J1394" s="68"/>
      <c r="K1394" s="30"/>
      <c r="L1394" s="68" t="str">
        <f t="shared" si="89"/>
        <v/>
      </c>
      <c r="M1394" s="30" t="str">
        <f t="shared" si="90"/>
        <v/>
      </c>
      <c r="N1394" s="68" t="str">
        <f t="shared" si="91"/>
        <v/>
      </c>
      <c r="O1394" s="68" t="str">
        <f t="shared" si="92"/>
        <v/>
      </c>
    </row>
    <row r="1395" spans="2:15" ht="18" customHeight="1" x14ac:dyDescent="0.25">
      <c r="B1395" s="21">
        <v>1390</v>
      </c>
      <c r="C1395" s="39"/>
      <c r="D1395" s="39"/>
      <c r="E1395" s="30"/>
      <c r="F1395" s="30"/>
      <c r="G1395" s="30"/>
      <c r="H1395" s="30"/>
      <c r="I1395" s="73"/>
      <c r="J1395" s="68"/>
      <c r="K1395" s="30"/>
      <c r="L1395" s="68" t="str">
        <f t="shared" si="89"/>
        <v/>
      </c>
      <c r="M1395" s="30" t="str">
        <f t="shared" si="90"/>
        <v/>
      </c>
      <c r="N1395" s="68" t="str">
        <f t="shared" si="91"/>
        <v/>
      </c>
      <c r="O1395" s="68" t="str">
        <f t="shared" si="92"/>
        <v/>
      </c>
    </row>
    <row r="1396" spans="2:15" ht="18" customHeight="1" x14ac:dyDescent="0.25">
      <c r="B1396" s="21">
        <v>1391</v>
      </c>
      <c r="C1396" s="39"/>
      <c r="D1396" s="39"/>
      <c r="E1396" s="30"/>
      <c r="F1396" s="30"/>
      <c r="G1396" s="30"/>
      <c r="H1396" s="30"/>
      <c r="I1396" s="73"/>
      <c r="J1396" s="68"/>
      <c r="K1396" s="30"/>
      <c r="L1396" s="68" t="str">
        <f t="shared" si="89"/>
        <v/>
      </c>
      <c r="M1396" s="30" t="str">
        <f t="shared" si="90"/>
        <v/>
      </c>
      <c r="N1396" s="68" t="str">
        <f t="shared" si="91"/>
        <v/>
      </c>
      <c r="O1396" s="68" t="str">
        <f t="shared" si="92"/>
        <v/>
      </c>
    </row>
    <row r="1397" spans="2:15" ht="18" customHeight="1" x14ac:dyDescent="0.25">
      <c r="B1397" s="21">
        <v>1392</v>
      </c>
      <c r="C1397" s="39"/>
      <c r="D1397" s="39"/>
      <c r="E1397" s="30"/>
      <c r="F1397" s="30"/>
      <c r="G1397" s="30"/>
      <c r="H1397" s="30"/>
      <c r="I1397" s="73"/>
      <c r="J1397" s="68"/>
      <c r="K1397" s="30"/>
      <c r="L1397" s="68" t="str">
        <f t="shared" si="89"/>
        <v/>
      </c>
      <c r="M1397" s="30" t="str">
        <f t="shared" si="90"/>
        <v/>
      </c>
      <c r="N1397" s="68" t="str">
        <f t="shared" si="91"/>
        <v/>
      </c>
      <c r="O1397" s="68" t="str">
        <f t="shared" si="92"/>
        <v/>
      </c>
    </row>
    <row r="1398" spans="2:15" ht="18" customHeight="1" x14ac:dyDescent="0.25">
      <c r="B1398" s="21">
        <v>1393</v>
      </c>
      <c r="C1398" s="39"/>
      <c r="D1398" s="39"/>
      <c r="E1398" s="30"/>
      <c r="F1398" s="30"/>
      <c r="G1398" s="30"/>
      <c r="H1398" s="30"/>
      <c r="I1398" s="73"/>
      <c r="J1398" s="68"/>
      <c r="K1398" s="30"/>
      <c r="L1398" s="68" t="str">
        <f t="shared" si="89"/>
        <v/>
      </c>
      <c r="M1398" s="30" t="str">
        <f t="shared" si="90"/>
        <v/>
      </c>
      <c r="N1398" s="68" t="str">
        <f t="shared" si="91"/>
        <v/>
      </c>
      <c r="O1398" s="68" t="str">
        <f t="shared" si="92"/>
        <v/>
      </c>
    </row>
    <row r="1399" spans="2:15" ht="18" customHeight="1" x14ac:dyDescent="0.25">
      <c r="B1399" s="21">
        <v>1394</v>
      </c>
      <c r="C1399" s="39"/>
      <c r="D1399" s="39"/>
      <c r="E1399" s="30"/>
      <c r="F1399" s="30"/>
      <c r="G1399" s="30"/>
      <c r="H1399" s="30"/>
      <c r="I1399" s="73"/>
      <c r="J1399" s="68"/>
      <c r="K1399" s="30"/>
      <c r="L1399" s="68" t="str">
        <f t="shared" si="89"/>
        <v/>
      </c>
      <c r="M1399" s="30" t="str">
        <f t="shared" si="90"/>
        <v/>
      </c>
      <c r="N1399" s="68" t="str">
        <f t="shared" si="91"/>
        <v/>
      </c>
      <c r="O1399" s="68" t="str">
        <f t="shared" si="92"/>
        <v/>
      </c>
    </row>
    <row r="1400" spans="2:15" ht="18" customHeight="1" x14ac:dyDescent="0.25">
      <c r="B1400" s="21">
        <v>1395</v>
      </c>
      <c r="C1400" s="39"/>
      <c r="D1400" s="39"/>
      <c r="E1400" s="30"/>
      <c r="F1400" s="30"/>
      <c r="G1400" s="30"/>
      <c r="H1400" s="30"/>
      <c r="I1400" s="73"/>
      <c r="J1400" s="68"/>
      <c r="K1400" s="30"/>
      <c r="L1400" s="68" t="str">
        <f t="shared" si="89"/>
        <v/>
      </c>
      <c r="M1400" s="30" t="str">
        <f t="shared" si="90"/>
        <v/>
      </c>
      <c r="N1400" s="68" t="str">
        <f t="shared" si="91"/>
        <v/>
      </c>
      <c r="O1400" s="68" t="str">
        <f t="shared" si="92"/>
        <v/>
      </c>
    </row>
    <row r="1401" spans="2:15" ht="18" customHeight="1" x14ac:dyDescent="0.25">
      <c r="B1401" s="21">
        <v>1396</v>
      </c>
      <c r="C1401" s="39"/>
      <c r="D1401" s="39"/>
      <c r="E1401" s="30"/>
      <c r="F1401" s="30"/>
      <c r="G1401" s="30"/>
      <c r="H1401" s="30"/>
      <c r="I1401" s="73"/>
      <c r="J1401" s="68"/>
      <c r="K1401" s="30"/>
      <c r="L1401" s="68" t="str">
        <f t="shared" si="89"/>
        <v/>
      </c>
      <c r="M1401" s="30" t="str">
        <f t="shared" si="90"/>
        <v/>
      </c>
      <c r="N1401" s="68" t="str">
        <f t="shared" si="91"/>
        <v/>
      </c>
      <c r="O1401" s="68" t="str">
        <f t="shared" si="92"/>
        <v/>
      </c>
    </row>
    <row r="1402" spans="2:15" ht="18" customHeight="1" x14ac:dyDescent="0.25">
      <c r="B1402" s="21">
        <v>1397</v>
      </c>
      <c r="C1402" s="39"/>
      <c r="D1402" s="39"/>
      <c r="E1402" s="30"/>
      <c r="F1402" s="30"/>
      <c r="G1402" s="30"/>
      <c r="H1402" s="30"/>
      <c r="I1402" s="73"/>
      <c r="J1402" s="68"/>
      <c r="K1402" s="30"/>
      <c r="L1402" s="68" t="str">
        <f t="shared" si="89"/>
        <v/>
      </c>
      <c r="M1402" s="30" t="str">
        <f t="shared" si="90"/>
        <v/>
      </c>
      <c r="N1402" s="68" t="str">
        <f t="shared" si="91"/>
        <v/>
      </c>
      <c r="O1402" s="68" t="str">
        <f t="shared" si="92"/>
        <v/>
      </c>
    </row>
    <row r="1403" spans="2:15" ht="18" customHeight="1" x14ac:dyDescent="0.25">
      <c r="B1403" s="21">
        <v>1398</v>
      </c>
      <c r="C1403" s="39"/>
      <c r="D1403" s="39"/>
      <c r="E1403" s="30"/>
      <c r="F1403" s="30"/>
      <c r="G1403" s="30"/>
      <c r="H1403" s="30"/>
      <c r="I1403" s="73"/>
      <c r="J1403" s="68"/>
      <c r="K1403" s="30"/>
      <c r="L1403" s="68" t="str">
        <f t="shared" si="89"/>
        <v/>
      </c>
      <c r="M1403" s="30" t="str">
        <f t="shared" si="90"/>
        <v/>
      </c>
      <c r="N1403" s="68" t="str">
        <f t="shared" si="91"/>
        <v/>
      </c>
      <c r="O1403" s="68" t="str">
        <f t="shared" si="92"/>
        <v/>
      </c>
    </row>
    <row r="1404" spans="2:15" ht="18" customHeight="1" x14ac:dyDescent="0.25">
      <c r="B1404" s="21">
        <v>1399</v>
      </c>
      <c r="C1404" s="39"/>
      <c r="D1404" s="39"/>
      <c r="E1404" s="30"/>
      <c r="F1404" s="30"/>
      <c r="G1404" s="30"/>
      <c r="H1404" s="30"/>
      <c r="I1404" s="73"/>
      <c r="J1404" s="68"/>
      <c r="K1404" s="30"/>
      <c r="L1404" s="68" t="str">
        <f t="shared" si="89"/>
        <v/>
      </c>
      <c r="M1404" s="30" t="str">
        <f t="shared" si="90"/>
        <v/>
      </c>
      <c r="N1404" s="68" t="str">
        <f t="shared" si="91"/>
        <v/>
      </c>
      <c r="O1404" s="68" t="str">
        <f t="shared" si="92"/>
        <v/>
      </c>
    </row>
    <row r="1405" spans="2:15" ht="18" customHeight="1" x14ac:dyDescent="0.25">
      <c r="B1405" s="21">
        <v>1400</v>
      </c>
      <c r="C1405" s="39"/>
      <c r="D1405" s="39"/>
      <c r="E1405" s="30"/>
      <c r="F1405" s="30"/>
      <c r="G1405" s="30"/>
      <c r="H1405" s="30"/>
      <c r="I1405" s="73"/>
      <c r="J1405" s="68"/>
      <c r="K1405" s="30"/>
      <c r="L1405" s="68" t="str">
        <f t="shared" si="89"/>
        <v/>
      </c>
      <c r="M1405" s="30" t="str">
        <f t="shared" si="90"/>
        <v/>
      </c>
      <c r="N1405" s="68" t="str">
        <f t="shared" si="91"/>
        <v/>
      </c>
      <c r="O1405" s="68" t="str">
        <f t="shared" si="92"/>
        <v/>
      </c>
    </row>
    <row r="1406" spans="2:15" ht="18" customHeight="1" x14ac:dyDescent="0.25">
      <c r="B1406" s="21">
        <v>1401</v>
      </c>
      <c r="C1406" s="39"/>
      <c r="D1406" s="39"/>
      <c r="E1406" s="30"/>
      <c r="F1406" s="30"/>
      <c r="G1406" s="30"/>
      <c r="H1406" s="30"/>
      <c r="I1406" s="73"/>
      <c r="J1406" s="68"/>
      <c r="K1406" s="30"/>
      <c r="L1406" s="68" t="str">
        <f t="shared" si="89"/>
        <v/>
      </c>
      <c r="M1406" s="30" t="str">
        <f t="shared" si="90"/>
        <v/>
      </c>
      <c r="N1406" s="68" t="str">
        <f t="shared" si="91"/>
        <v/>
      </c>
      <c r="O1406" s="68" t="str">
        <f t="shared" si="92"/>
        <v/>
      </c>
    </row>
    <row r="1407" spans="2:15" ht="18" customHeight="1" x14ac:dyDescent="0.25">
      <c r="B1407" s="21">
        <v>1402</v>
      </c>
      <c r="C1407" s="39"/>
      <c r="D1407" s="39"/>
      <c r="E1407" s="30"/>
      <c r="F1407" s="30"/>
      <c r="G1407" s="30"/>
      <c r="H1407" s="30"/>
      <c r="I1407" s="73"/>
      <c r="J1407" s="68"/>
      <c r="K1407" s="30"/>
      <c r="L1407" s="68" t="str">
        <f t="shared" si="89"/>
        <v/>
      </c>
      <c r="M1407" s="30" t="str">
        <f t="shared" si="90"/>
        <v/>
      </c>
      <c r="N1407" s="68" t="str">
        <f t="shared" si="91"/>
        <v/>
      </c>
      <c r="O1407" s="68" t="str">
        <f t="shared" si="92"/>
        <v/>
      </c>
    </row>
    <row r="1408" spans="2:15" ht="18" customHeight="1" x14ac:dyDescent="0.25">
      <c r="B1408" s="21">
        <v>1403</v>
      </c>
      <c r="C1408" s="39"/>
      <c r="D1408" s="39"/>
      <c r="E1408" s="30"/>
      <c r="F1408" s="30"/>
      <c r="G1408" s="30"/>
      <c r="H1408" s="30"/>
      <c r="I1408" s="73"/>
      <c r="J1408" s="68"/>
      <c r="K1408" s="30"/>
      <c r="L1408" s="68" t="str">
        <f t="shared" si="89"/>
        <v/>
      </c>
      <c r="M1408" s="30" t="str">
        <f t="shared" si="90"/>
        <v/>
      </c>
      <c r="N1408" s="68" t="str">
        <f t="shared" si="91"/>
        <v/>
      </c>
      <c r="O1408" s="68" t="str">
        <f t="shared" si="92"/>
        <v/>
      </c>
    </row>
    <row r="1409" spans="2:15" ht="18" customHeight="1" x14ac:dyDescent="0.25">
      <c r="B1409" s="21">
        <v>1404</v>
      </c>
      <c r="C1409" s="39"/>
      <c r="D1409" s="39"/>
      <c r="E1409" s="30"/>
      <c r="F1409" s="30"/>
      <c r="G1409" s="30"/>
      <c r="H1409" s="30"/>
      <c r="I1409" s="73"/>
      <c r="J1409" s="68"/>
      <c r="K1409" s="30"/>
      <c r="L1409" s="68" t="str">
        <f t="shared" si="89"/>
        <v/>
      </c>
      <c r="M1409" s="30" t="str">
        <f t="shared" si="90"/>
        <v/>
      </c>
      <c r="N1409" s="68" t="str">
        <f t="shared" si="91"/>
        <v/>
      </c>
      <c r="O1409" s="68" t="str">
        <f t="shared" si="92"/>
        <v/>
      </c>
    </row>
    <row r="1410" spans="2:15" ht="18" customHeight="1" x14ac:dyDescent="0.25">
      <c r="B1410" s="21">
        <v>1405</v>
      </c>
      <c r="C1410" s="39"/>
      <c r="D1410" s="39"/>
      <c r="E1410" s="30"/>
      <c r="F1410" s="30"/>
      <c r="G1410" s="30"/>
      <c r="H1410" s="30"/>
      <c r="I1410" s="73"/>
      <c r="J1410" s="68"/>
      <c r="K1410" s="30"/>
      <c r="L1410" s="68" t="str">
        <f t="shared" si="89"/>
        <v/>
      </c>
      <c r="M1410" s="30" t="str">
        <f t="shared" si="90"/>
        <v/>
      </c>
      <c r="N1410" s="68" t="str">
        <f t="shared" si="91"/>
        <v/>
      </c>
      <c r="O1410" s="68" t="str">
        <f t="shared" si="92"/>
        <v/>
      </c>
    </row>
    <row r="1411" spans="2:15" ht="18" customHeight="1" x14ac:dyDescent="0.25">
      <c r="B1411" s="21">
        <v>1406</v>
      </c>
      <c r="C1411" s="39"/>
      <c r="D1411" s="39"/>
      <c r="E1411" s="30"/>
      <c r="F1411" s="30"/>
      <c r="G1411" s="30"/>
      <c r="H1411" s="30"/>
      <c r="I1411" s="73"/>
      <c r="J1411" s="68"/>
      <c r="K1411" s="30"/>
      <c r="L1411" s="68" t="str">
        <f t="shared" si="89"/>
        <v/>
      </c>
      <c r="M1411" s="30" t="str">
        <f t="shared" si="90"/>
        <v/>
      </c>
      <c r="N1411" s="68" t="str">
        <f t="shared" si="91"/>
        <v/>
      </c>
      <c r="O1411" s="68" t="str">
        <f t="shared" si="92"/>
        <v/>
      </c>
    </row>
    <row r="1412" spans="2:15" ht="18" customHeight="1" x14ac:dyDescent="0.25">
      <c r="B1412" s="21">
        <v>1407</v>
      </c>
      <c r="C1412" s="39"/>
      <c r="D1412" s="39"/>
      <c r="E1412" s="30"/>
      <c r="F1412" s="30"/>
      <c r="G1412" s="30"/>
      <c r="H1412" s="30"/>
      <c r="I1412" s="73"/>
      <c r="J1412" s="68"/>
      <c r="K1412" s="30"/>
      <c r="L1412" s="68" t="str">
        <f t="shared" si="89"/>
        <v/>
      </c>
      <c r="M1412" s="30" t="str">
        <f t="shared" si="90"/>
        <v/>
      </c>
      <c r="N1412" s="68" t="str">
        <f t="shared" si="91"/>
        <v/>
      </c>
      <c r="O1412" s="68" t="str">
        <f t="shared" si="92"/>
        <v/>
      </c>
    </row>
    <row r="1413" spans="2:15" ht="18" customHeight="1" x14ac:dyDescent="0.25">
      <c r="B1413" s="21">
        <v>1408</v>
      </c>
      <c r="C1413" s="39"/>
      <c r="D1413" s="39"/>
      <c r="E1413" s="30"/>
      <c r="F1413" s="30"/>
      <c r="G1413" s="30"/>
      <c r="H1413" s="30"/>
      <c r="I1413" s="73"/>
      <c r="J1413" s="68"/>
      <c r="K1413" s="30"/>
      <c r="L1413" s="68" t="str">
        <f t="shared" si="89"/>
        <v/>
      </c>
      <c r="M1413" s="30" t="str">
        <f t="shared" si="90"/>
        <v/>
      </c>
      <c r="N1413" s="68" t="str">
        <f t="shared" si="91"/>
        <v/>
      </c>
      <c r="O1413" s="68" t="str">
        <f t="shared" si="92"/>
        <v/>
      </c>
    </row>
    <row r="1414" spans="2:15" ht="18" customHeight="1" x14ac:dyDescent="0.25">
      <c r="B1414" s="21">
        <v>1409</v>
      </c>
      <c r="C1414" s="39"/>
      <c r="D1414" s="39"/>
      <c r="E1414" s="30"/>
      <c r="F1414" s="30"/>
      <c r="G1414" s="30"/>
      <c r="H1414" s="30"/>
      <c r="I1414" s="73"/>
      <c r="J1414" s="68"/>
      <c r="K1414" s="30"/>
      <c r="L1414" s="68" t="str">
        <f t="shared" si="89"/>
        <v/>
      </c>
      <c r="M1414" s="30" t="str">
        <f t="shared" si="90"/>
        <v/>
      </c>
      <c r="N1414" s="68" t="str">
        <f t="shared" si="91"/>
        <v/>
      </c>
      <c r="O1414" s="68" t="str">
        <f t="shared" si="92"/>
        <v/>
      </c>
    </row>
    <row r="1415" spans="2:15" ht="18" customHeight="1" x14ac:dyDescent="0.25">
      <c r="B1415" s="21">
        <v>1410</v>
      </c>
      <c r="C1415" s="39"/>
      <c r="D1415" s="39"/>
      <c r="E1415" s="30"/>
      <c r="F1415" s="30"/>
      <c r="G1415" s="30"/>
      <c r="H1415" s="30"/>
      <c r="I1415" s="73"/>
      <c r="J1415" s="68"/>
      <c r="K1415" s="30"/>
      <c r="L1415" s="68" t="str">
        <f t="shared" si="89"/>
        <v/>
      </c>
      <c r="M1415" s="30" t="str">
        <f t="shared" si="90"/>
        <v/>
      </c>
      <c r="N1415" s="68" t="str">
        <f t="shared" si="91"/>
        <v/>
      </c>
      <c r="O1415" s="68" t="str">
        <f t="shared" si="92"/>
        <v/>
      </c>
    </row>
    <row r="1416" spans="2:15" ht="18" customHeight="1" x14ac:dyDescent="0.25">
      <c r="B1416" s="21">
        <v>1411</v>
      </c>
      <c r="C1416" s="39"/>
      <c r="D1416" s="39"/>
      <c r="E1416" s="30"/>
      <c r="F1416" s="30"/>
      <c r="G1416" s="30"/>
      <c r="H1416" s="30"/>
      <c r="I1416" s="73"/>
      <c r="J1416" s="68"/>
      <c r="K1416" s="30"/>
      <c r="L1416" s="68" t="str">
        <f t="shared" si="89"/>
        <v/>
      </c>
      <c r="M1416" s="30" t="str">
        <f t="shared" si="90"/>
        <v/>
      </c>
      <c r="N1416" s="68" t="str">
        <f t="shared" si="91"/>
        <v/>
      </c>
      <c r="O1416" s="68" t="str">
        <f t="shared" si="92"/>
        <v/>
      </c>
    </row>
    <row r="1417" spans="2:15" ht="18" customHeight="1" x14ac:dyDescent="0.25">
      <c r="B1417" s="21">
        <v>1412</v>
      </c>
      <c r="C1417" s="39"/>
      <c r="D1417" s="39"/>
      <c r="E1417" s="30"/>
      <c r="F1417" s="30"/>
      <c r="G1417" s="30"/>
      <c r="H1417" s="30"/>
      <c r="I1417" s="73"/>
      <c r="J1417" s="68"/>
      <c r="K1417" s="30"/>
      <c r="L1417" s="68" t="str">
        <f t="shared" si="89"/>
        <v/>
      </c>
      <c r="M1417" s="30" t="str">
        <f t="shared" si="90"/>
        <v/>
      </c>
      <c r="N1417" s="68" t="str">
        <f t="shared" si="91"/>
        <v/>
      </c>
      <c r="O1417" s="68" t="str">
        <f t="shared" si="92"/>
        <v/>
      </c>
    </row>
    <row r="1418" spans="2:15" ht="18" customHeight="1" x14ac:dyDescent="0.25">
      <c r="B1418" s="21">
        <v>1413</v>
      </c>
      <c r="C1418" s="39"/>
      <c r="D1418" s="39"/>
      <c r="E1418" s="30"/>
      <c r="F1418" s="30"/>
      <c r="G1418" s="30"/>
      <c r="H1418" s="30"/>
      <c r="I1418" s="73"/>
      <c r="J1418" s="68"/>
      <c r="K1418" s="30"/>
      <c r="L1418" s="68" t="str">
        <f t="shared" si="89"/>
        <v/>
      </c>
      <c r="M1418" s="30" t="str">
        <f t="shared" si="90"/>
        <v/>
      </c>
      <c r="N1418" s="68" t="str">
        <f t="shared" si="91"/>
        <v/>
      </c>
      <c r="O1418" s="68" t="str">
        <f t="shared" si="92"/>
        <v/>
      </c>
    </row>
    <row r="1419" spans="2:15" ht="18" customHeight="1" x14ac:dyDescent="0.25">
      <c r="B1419" s="21">
        <v>1414</v>
      </c>
      <c r="C1419" s="39"/>
      <c r="D1419" s="39"/>
      <c r="E1419" s="30"/>
      <c r="F1419" s="30"/>
      <c r="G1419" s="30"/>
      <c r="H1419" s="30"/>
      <c r="I1419" s="73"/>
      <c r="J1419" s="68"/>
      <c r="K1419" s="30"/>
      <c r="L1419" s="68" t="str">
        <f t="shared" si="89"/>
        <v/>
      </c>
      <c r="M1419" s="30" t="str">
        <f t="shared" si="90"/>
        <v/>
      </c>
      <c r="N1419" s="68" t="str">
        <f t="shared" si="91"/>
        <v/>
      </c>
      <c r="O1419" s="68" t="str">
        <f t="shared" si="92"/>
        <v/>
      </c>
    </row>
    <row r="1420" spans="2:15" ht="18" customHeight="1" x14ac:dyDescent="0.25">
      <c r="B1420" s="21">
        <v>1415</v>
      </c>
      <c r="C1420" s="39"/>
      <c r="D1420" s="39"/>
      <c r="E1420" s="30"/>
      <c r="F1420" s="30"/>
      <c r="G1420" s="30"/>
      <c r="H1420" s="30"/>
      <c r="I1420" s="73"/>
      <c r="J1420" s="68"/>
      <c r="K1420" s="30"/>
      <c r="L1420" s="68" t="str">
        <f t="shared" si="89"/>
        <v/>
      </c>
      <c r="M1420" s="30" t="str">
        <f t="shared" si="90"/>
        <v/>
      </c>
      <c r="N1420" s="68" t="str">
        <f t="shared" si="91"/>
        <v/>
      </c>
      <c r="O1420" s="68" t="str">
        <f t="shared" si="92"/>
        <v/>
      </c>
    </row>
    <row r="1421" spans="2:15" ht="18" customHeight="1" x14ac:dyDescent="0.25">
      <c r="B1421" s="21">
        <v>1416</v>
      </c>
      <c r="C1421" s="39"/>
      <c r="D1421" s="39"/>
      <c r="E1421" s="30"/>
      <c r="F1421" s="30"/>
      <c r="G1421" s="30"/>
      <c r="H1421" s="30"/>
      <c r="I1421" s="73"/>
      <c r="J1421" s="68"/>
      <c r="K1421" s="30"/>
      <c r="L1421" s="68" t="str">
        <f t="shared" ref="L1421:L1484" si="93">IF(C1421="","",IF(D1421="","Não Finalizada","Finalizada"))</f>
        <v/>
      </c>
      <c r="M1421" s="30" t="str">
        <f t="shared" ref="M1421:M1484" si="94">IF(E1421="","","#"&amp;B1421&amp;" ("&amp;TEXT(C1421,"dd/mmm")&amp;") - "&amp;E1421&amp;"/"&amp;F1421)</f>
        <v/>
      </c>
      <c r="N1421" s="68" t="str">
        <f t="shared" ref="N1421:N1484" si="95">IF(D1421="","",D1421-C1421)</f>
        <v/>
      </c>
      <c r="O1421" s="68" t="str">
        <f t="shared" ref="O1421:O1484" si="96">IF(J1421="","",J1421-I1421)</f>
        <v/>
      </c>
    </row>
    <row r="1422" spans="2:15" ht="18" customHeight="1" x14ac:dyDescent="0.25">
      <c r="B1422" s="21">
        <v>1417</v>
      </c>
      <c r="C1422" s="39"/>
      <c r="D1422" s="39"/>
      <c r="E1422" s="30"/>
      <c r="F1422" s="30"/>
      <c r="G1422" s="30"/>
      <c r="H1422" s="30"/>
      <c r="I1422" s="73"/>
      <c r="J1422" s="68"/>
      <c r="K1422" s="30"/>
      <c r="L1422" s="68" t="str">
        <f t="shared" si="93"/>
        <v/>
      </c>
      <c r="M1422" s="30" t="str">
        <f t="shared" si="94"/>
        <v/>
      </c>
      <c r="N1422" s="68" t="str">
        <f t="shared" si="95"/>
        <v/>
      </c>
      <c r="O1422" s="68" t="str">
        <f t="shared" si="96"/>
        <v/>
      </c>
    </row>
    <row r="1423" spans="2:15" ht="18" customHeight="1" x14ac:dyDescent="0.25">
      <c r="B1423" s="21">
        <v>1418</v>
      </c>
      <c r="C1423" s="39"/>
      <c r="D1423" s="39"/>
      <c r="E1423" s="30"/>
      <c r="F1423" s="30"/>
      <c r="G1423" s="30"/>
      <c r="H1423" s="30"/>
      <c r="I1423" s="73"/>
      <c r="J1423" s="68"/>
      <c r="K1423" s="30"/>
      <c r="L1423" s="68" t="str">
        <f t="shared" si="93"/>
        <v/>
      </c>
      <c r="M1423" s="30" t="str">
        <f t="shared" si="94"/>
        <v/>
      </c>
      <c r="N1423" s="68" t="str">
        <f t="shared" si="95"/>
        <v/>
      </c>
      <c r="O1423" s="68" t="str">
        <f t="shared" si="96"/>
        <v/>
      </c>
    </row>
    <row r="1424" spans="2:15" ht="18" customHeight="1" x14ac:dyDescent="0.25">
      <c r="B1424" s="21">
        <v>1419</v>
      </c>
      <c r="C1424" s="39"/>
      <c r="D1424" s="39"/>
      <c r="E1424" s="30"/>
      <c r="F1424" s="30"/>
      <c r="G1424" s="30"/>
      <c r="H1424" s="30"/>
      <c r="I1424" s="73"/>
      <c r="J1424" s="68"/>
      <c r="K1424" s="30"/>
      <c r="L1424" s="68" t="str">
        <f t="shared" si="93"/>
        <v/>
      </c>
      <c r="M1424" s="30" t="str">
        <f t="shared" si="94"/>
        <v/>
      </c>
      <c r="N1424" s="68" t="str">
        <f t="shared" si="95"/>
        <v/>
      </c>
      <c r="O1424" s="68" t="str">
        <f t="shared" si="96"/>
        <v/>
      </c>
    </row>
    <row r="1425" spans="2:15" ht="18" customHeight="1" x14ac:dyDescent="0.25">
      <c r="B1425" s="21">
        <v>1420</v>
      </c>
      <c r="C1425" s="39"/>
      <c r="D1425" s="39"/>
      <c r="E1425" s="30"/>
      <c r="F1425" s="30"/>
      <c r="G1425" s="30"/>
      <c r="H1425" s="30"/>
      <c r="I1425" s="73"/>
      <c r="J1425" s="68"/>
      <c r="K1425" s="30"/>
      <c r="L1425" s="68" t="str">
        <f t="shared" si="93"/>
        <v/>
      </c>
      <c r="M1425" s="30" t="str">
        <f t="shared" si="94"/>
        <v/>
      </c>
      <c r="N1425" s="68" t="str">
        <f t="shared" si="95"/>
        <v/>
      </c>
      <c r="O1425" s="68" t="str">
        <f t="shared" si="96"/>
        <v/>
      </c>
    </row>
    <row r="1426" spans="2:15" ht="18" customHeight="1" x14ac:dyDescent="0.25">
      <c r="B1426" s="21">
        <v>1421</v>
      </c>
      <c r="C1426" s="39"/>
      <c r="D1426" s="39"/>
      <c r="E1426" s="30"/>
      <c r="F1426" s="30"/>
      <c r="G1426" s="30"/>
      <c r="H1426" s="30"/>
      <c r="I1426" s="73"/>
      <c r="J1426" s="68"/>
      <c r="K1426" s="30"/>
      <c r="L1426" s="68" t="str">
        <f t="shared" si="93"/>
        <v/>
      </c>
      <c r="M1426" s="30" t="str">
        <f t="shared" si="94"/>
        <v/>
      </c>
      <c r="N1426" s="68" t="str">
        <f t="shared" si="95"/>
        <v/>
      </c>
      <c r="O1426" s="68" t="str">
        <f t="shared" si="96"/>
        <v/>
      </c>
    </row>
    <row r="1427" spans="2:15" ht="18" customHeight="1" x14ac:dyDescent="0.25">
      <c r="B1427" s="21">
        <v>1422</v>
      </c>
      <c r="C1427" s="39"/>
      <c r="D1427" s="39"/>
      <c r="E1427" s="30"/>
      <c r="F1427" s="30"/>
      <c r="G1427" s="30"/>
      <c r="H1427" s="30"/>
      <c r="I1427" s="73"/>
      <c r="J1427" s="68"/>
      <c r="K1427" s="30"/>
      <c r="L1427" s="68" t="str">
        <f t="shared" si="93"/>
        <v/>
      </c>
      <c r="M1427" s="30" t="str">
        <f t="shared" si="94"/>
        <v/>
      </c>
      <c r="N1427" s="68" t="str">
        <f t="shared" si="95"/>
        <v/>
      </c>
      <c r="O1427" s="68" t="str">
        <f t="shared" si="96"/>
        <v/>
      </c>
    </row>
    <row r="1428" spans="2:15" ht="18" customHeight="1" x14ac:dyDescent="0.25">
      <c r="B1428" s="21">
        <v>1423</v>
      </c>
      <c r="C1428" s="39"/>
      <c r="D1428" s="39"/>
      <c r="E1428" s="30"/>
      <c r="F1428" s="30"/>
      <c r="G1428" s="30"/>
      <c r="H1428" s="30"/>
      <c r="I1428" s="73"/>
      <c r="J1428" s="68"/>
      <c r="K1428" s="30"/>
      <c r="L1428" s="68" t="str">
        <f t="shared" si="93"/>
        <v/>
      </c>
      <c r="M1428" s="30" t="str">
        <f t="shared" si="94"/>
        <v/>
      </c>
      <c r="N1428" s="68" t="str">
        <f t="shared" si="95"/>
        <v/>
      </c>
      <c r="O1428" s="68" t="str">
        <f t="shared" si="96"/>
        <v/>
      </c>
    </row>
    <row r="1429" spans="2:15" ht="18" customHeight="1" x14ac:dyDescent="0.25">
      <c r="B1429" s="21">
        <v>1424</v>
      </c>
      <c r="C1429" s="39"/>
      <c r="D1429" s="39"/>
      <c r="E1429" s="30"/>
      <c r="F1429" s="30"/>
      <c r="G1429" s="30"/>
      <c r="H1429" s="30"/>
      <c r="I1429" s="73"/>
      <c r="J1429" s="68"/>
      <c r="K1429" s="30"/>
      <c r="L1429" s="68" t="str">
        <f t="shared" si="93"/>
        <v/>
      </c>
      <c r="M1429" s="30" t="str">
        <f t="shared" si="94"/>
        <v/>
      </c>
      <c r="N1429" s="68" t="str">
        <f t="shared" si="95"/>
        <v/>
      </c>
      <c r="O1429" s="68" t="str">
        <f t="shared" si="96"/>
        <v/>
      </c>
    </row>
    <row r="1430" spans="2:15" ht="18" customHeight="1" x14ac:dyDescent="0.25">
      <c r="B1430" s="21">
        <v>1425</v>
      </c>
      <c r="C1430" s="39"/>
      <c r="D1430" s="39"/>
      <c r="E1430" s="30"/>
      <c r="F1430" s="30"/>
      <c r="G1430" s="30"/>
      <c r="H1430" s="30"/>
      <c r="I1430" s="73"/>
      <c r="J1430" s="68"/>
      <c r="K1430" s="30"/>
      <c r="L1430" s="68" t="str">
        <f t="shared" si="93"/>
        <v/>
      </c>
      <c r="M1430" s="30" t="str">
        <f t="shared" si="94"/>
        <v/>
      </c>
      <c r="N1430" s="68" t="str">
        <f t="shared" si="95"/>
        <v/>
      </c>
      <c r="O1430" s="68" t="str">
        <f t="shared" si="96"/>
        <v/>
      </c>
    </row>
    <row r="1431" spans="2:15" ht="18" customHeight="1" x14ac:dyDescent="0.25">
      <c r="B1431" s="21">
        <v>1426</v>
      </c>
      <c r="C1431" s="39"/>
      <c r="D1431" s="39"/>
      <c r="E1431" s="30"/>
      <c r="F1431" s="30"/>
      <c r="G1431" s="30"/>
      <c r="H1431" s="30"/>
      <c r="I1431" s="73"/>
      <c r="J1431" s="68"/>
      <c r="K1431" s="30"/>
      <c r="L1431" s="68" t="str">
        <f t="shared" si="93"/>
        <v/>
      </c>
      <c r="M1431" s="30" t="str">
        <f t="shared" si="94"/>
        <v/>
      </c>
      <c r="N1431" s="68" t="str">
        <f t="shared" si="95"/>
        <v/>
      </c>
      <c r="O1431" s="68" t="str">
        <f t="shared" si="96"/>
        <v/>
      </c>
    </row>
    <row r="1432" spans="2:15" ht="18" customHeight="1" x14ac:dyDescent="0.25">
      <c r="B1432" s="21">
        <v>1427</v>
      </c>
      <c r="C1432" s="39"/>
      <c r="D1432" s="39"/>
      <c r="E1432" s="30"/>
      <c r="F1432" s="30"/>
      <c r="G1432" s="30"/>
      <c r="H1432" s="30"/>
      <c r="I1432" s="73"/>
      <c r="J1432" s="68"/>
      <c r="K1432" s="30"/>
      <c r="L1432" s="68" t="str">
        <f t="shared" si="93"/>
        <v/>
      </c>
      <c r="M1432" s="30" t="str">
        <f t="shared" si="94"/>
        <v/>
      </c>
      <c r="N1432" s="68" t="str">
        <f t="shared" si="95"/>
        <v/>
      </c>
      <c r="O1432" s="68" t="str">
        <f t="shared" si="96"/>
        <v/>
      </c>
    </row>
    <row r="1433" spans="2:15" ht="18" customHeight="1" x14ac:dyDescent="0.25">
      <c r="B1433" s="21">
        <v>1428</v>
      </c>
      <c r="C1433" s="39"/>
      <c r="D1433" s="39"/>
      <c r="E1433" s="30"/>
      <c r="F1433" s="30"/>
      <c r="G1433" s="30"/>
      <c r="H1433" s="30"/>
      <c r="I1433" s="73"/>
      <c r="J1433" s="68"/>
      <c r="K1433" s="30"/>
      <c r="L1433" s="68" t="str">
        <f t="shared" si="93"/>
        <v/>
      </c>
      <c r="M1433" s="30" t="str">
        <f t="shared" si="94"/>
        <v/>
      </c>
      <c r="N1433" s="68" t="str">
        <f t="shared" si="95"/>
        <v/>
      </c>
      <c r="O1433" s="68" t="str">
        <f t="shared" si="96"/>
        <v/>
      </c>
    </row>
    <row r="1434" spans="2:15" ht="18" customHeight="1" x14ac:dyDescent="0.25">
      <c r="B1434" s="21">
        <v>1429</v>
      </c>
      <c r="C1434" s="39"/>
      <c r="D1434" s="39"/>
      <c r="E1434" s="30"/>
      <c r="F1434" s="30"/>
      <c r="G1434" s="30"/>
      <c r="H1434" s="30"/>
      <c r="I1434" s="73"/>
      <c r="J1434" s="68"/>
      <c r="K1434" s="30"/>
      <c r="L1434" s="68" t="str">
        <f t="shared" si="93"/>
        <v/>
      </c>
      <c r="M1434" s="30" t="str">
        <f t="shared" si="94"/>
        <v/>
      </c>
      <c r="N1434" s="68" t="str">
        <f t="shared" si="95"/>
        <v/>
      </c>
      <c r="O1434" s="68" t="str">
        <f t="shared" si="96"/>
        <v/>
      </c>
    </row>
    <row r="1435" spans="2:15" ht="18" customHeight="1" x14ac:dyDescent="0.25">
      <c r="B1435" s="21">
        <v>1430</v>
      </c>
      <c r="C1435" s="39"/>
      <c r="D1435" s="39"/>
      <c r="E1435" s="30"/>
      <c r="F1435" s="30"/>
      <c r="G1435" s="30"/>
      <c r="H1435" s="30"/>
      <c r="I1435" s="73"/>
      <c r="J1435" s="68"/>
      <c r="K1435" s="30"/>
      <c r="L1435" s="68" t="str">
        <f t="shared" si="93"/>
        <v/>
      </c>
      <c r="M1435" s="30" t="str">
        <f t="shared" si="94"/>
        <v/>
      </c>
      <c r="N1435" s="68" t="str">
        <f t="shared" si="95"/>
        <v/>
      </c>
      <c r="O1435" s="68" t="str">
        <f t="shared" si="96"/>
        <v/>
      </c>
    </row>
    <row r="1436" spans="2:15" ht="18" customHeight="1" x14ac:dyDescent="0.25">
      <c r="B1436" s="21">
        <v>1431</v>
      </c>
      <c r="C1436" s="39"/>
      <c r="D1436" s="39"/>
      <c r="E1436" s="30"/>
      <c r="F1436" s="30"/>
      <c r="G1436" s="30"/>
      <c r="H1436" s="30"/>
      <c r="I1436" s="73"/>
      <c r="J1436" s="68"/>
      <c r="K1436" s="30"/>
      <c r="L1436" s="68" t="str">
        <f t="shared" si="93"/>
        <v/>
      </c>
      <c r="M1436" s="30" t="str">
        <f t="shared" si="94"/>
        <v/>
      </c>
      <c r="N1436" s="68" t="str">
        <f t="shared" si="95"/>
        <v/>
      </c>
      <c r="O1436" s="68" t="str">
        <f t="shared" si="96"/>
        <v/>
      </c>
    </row>
    <row r="1437" spans="2:15" ht="18" customHeight="1" x14ac:dyDescent="0.25">
      <c r="B1437" s="21">
        <v>1432</v>
      </c>
      <c r="C1437" s="39"/>
      <c r="D1437" s="39"/>
      <c r="E1437" s="30"/>
      <c r="F1437" s="30"/>
      <c r="G1437" s="30"/>
      <c r="H1437" s="30"/>
      <c r="I1437" s="73"/>
      <c r="J1437" s="68"/>
      <c r="K1437" s="30"/>
      <c r="L1437" s="68" t="str">
        <f t="shared" si="93"/>
        <v/>
      </c>
      <c r="M1437" s="30" t="str">
        <f t="shared" si="94"/>
        <v/>
      </c>
      <c r="N1437" s="68" t="str">
        <f t="shared" si="95"/>
        <v/>
      </c>
      <c r="O1437" s="68" t="str">
        <f t="shared" si="96"/>
        <v/>
      </c>
    </row>
    <row r="1438" spans="2:15" ht="18" customHeight="1" x14ac:dyDescent="0.25">
      <c r="B1438" s="21">
        <v>1433</v>
      </c>
      <c r="C1438" s="39"/>
      <c r="D1438" s="39"/>
      <c r="E1438" s="30"/>
      <c r="F1438" s="30"/>
      <c r="G1438" s="30"/>
      <c r="H1438" s="30"/>
      <c r="I1438" s="73"/>
      <c r="J1438" s="68"/>
      <c r="K1438" s="30"/>
      <c r="L1438" s="68" t="str">
        <f t="shared" si="93"/>
        <v/>
      </c>
      <c r="M1438" s="30" t="str">
        <f t="shared" si="94"/>
        <v/>
      </c>
      <c r="N1438" s="68" t="str">
        <f t="shared" si="95"/>
        <v/>
      </c>
      <c r="O1438" s="68" t="str">
        <f t="shared" si="96"/>
        <v/>
      </c>
    </row>
    <row r="1439" spans="2:15" ht="18" customHeight="1" x14ac:dyDescent="0.25">
      <c r="B1439" s="21">
        <v>1434</v>
      </c>
      <c r="C1439" s="39"/>
      <c r="D1439" s="39"/>
      <c r="E1439" s="30"/>
      <c r="F1439" s="30"/>
      <c r="G1439" s="30"/>
      <c r="H1439" s="30"/>
      <c r="I1439" s="73"/>
      <c r="J1439" s="68"/>
      <c r="K1439" s="30"/>
      <c r="L1439" s="68" t="str">
        <f t="shared" si="93"/>
        <v/>
      </c>
      <c r="M1439" s="30" t="str">
        <f t="shared" si="94"/>
        <v/>
      </c>
      <c r="N1439" s="68" t="str">
        <f t="shared" si="95"/>
        <v/>
      </c>
      <c r="O1439" s="68" t="str">
        <f t="shared" si="96"/>
        <v/>
      </c>
    </row>
    <row r="1440" spans="2:15" ht="18" customHeight="1" x14ac:dyDescent="0.25">
      <c r="B1440" s="21">
        <v>1435</v>
      </c>
      <c r="C1440" s="39"/>
      <c r="D1440" s="39"/>
      <c r="E1440" s="30"/>
      <c r="F1440" s="30"/>
      <c r="G1440" s="30"/>
      <c r="H1440" s="30"/>
      <c r="I1440" s="73"/>
      <c r="J1440" s="68"/>
      <c r="K1440" s="30"/>
      <c r="L1440" s="68" t="str">
        <f t="shared" si="93"/>
        <v/>
      </c>
      <c r="M1440" s="30" t="str">
        <f t="shared" si="94"/>
        <v/>
      </c>
      <c r="N1440" s="68" t="str">
        <f t="shared" si="95"/>
        <v/>
      </c>
      <c r="O1440" s="68" t="str">
        <f t="shared" si="96"/>
        <v/>
      </c>
    </row>
    <row r="1441" spans="2:15" ht="18" customHeight="1" x14ac:dyDescent="0.25">
      <c r="B1441" s="21">
        <v>1436</v>
      </c>
      <c r="C1441" s="39"/>
      <c r="D1441" s="39"/>
      <c r="E1441" s="30"/>
      <c r="F1441" s="30"/>
      <c r="G1441" s="30"/>
      <c r="H1441" s="30"/>
      <c r="I1441" s="73"/>
      <c r="J1441" s="68"/>
      <c r="K1441" s="30"/>
      <c r="L1441" s="68" t="str">
        <f t="shared" si="93"/>
        <v/>
      </c>
      <c r="M1441" s="30" t="str">
        <f t="shared" si="94"/>
        <v/>
      </c>
      <c r="N1441" s="68" t="str">
        <f t="shared" si="95"/>
        <v/>
      </c>
      <c r="O1441" s="68" t="str">
        <f t="shared" si="96"/>
        <v/>
      </c>
    </row>
    <row r="1442" spans="2:15" ht="18" customHeight="1" x14ac:dyDescent="0.25">
      <c r="B1442" s="21">
        <v>1437</v>
      </c>
      <c r="C1442" s="39"/>
      <c r="D1442" s="39"/>
      <c r="E1442" s="30"/>
      <c r="F1442" s="30"/>
      <c r="G1442" s="30"/>
      <c r="H1442" s="30"/>
      <c r="I1442" s="73"/>
      <c r="J1442" s="68"/>
      <c r="K1442" s="30"/>
      <c r="L1442" s="68" t="str">
        <f t="shared" si="93"/>
        <v/>
      </c>
      <c r="M1442" s="30" t="str">
        <f t="shared" si="94"/>
        <v/>
      </c>
      <c r="N1442" s="68" t="str">
        <f t="shared" si="95"/>
        <v/>
      </c>
      <c r="O1442" s="68" t="str">
        <f t="shared" si="96"/>
        <v/>
      </c>
    </row>
    <row r="1443" spans="2:15" ht="18" customHeight="1" x14ac:dyDescent="0.25">
      <c r="B1443" s="21">
        <v>1438</v>
      </c>
      <c r="C1443" s="39"/>
      <c r="D1443" s="39"/>
      <c r="E1443" s="30"/>
      <c r="F1443" s="30"/>
      <c r="G1443" s="30"/>
      <c r="H1443" s="30"/>
      <c r="I1443" s="73"/>
      <c r="J1443" s="68"/>
      <c r="K1443" s="30"/>
      <c r="L1443" s="68" t="str">
        <f t="shared" si="93"/>
        <v/>
      </c>
      <c r="M1443" s="30" t="str">
        <f t="shared" si="94"/>
        <v/>
      </c>
      <c r="N1443" s="68" t="str">
        <f t="shared" si="95"/>
        <v/>
      </c>
      <c r="O1443" s="68" t="str">
        <f t="shared" si="96"/>
        <v/>
      </c>
    </row>
    <row r="1444" spans="2:15" ht="18" customHeight="1" x14ac:dyDescent="0.25">
      <c r="B1444" s="21">
        <v>1439</v>
      </c>
      <c r="C1444" s="39"/>
      <c r="D1444" s="39"/>
      <c r="E1444" s="30"/>
      <c r="F1444" s="30"/>
      <c r="G1444" s="30"/>
      <c r="H1444" s="30"/>
      <c r="I1444" s="73"/>
      <c r="J1444" s="68"/>
      <c r="K1444" s="30"/>
      <c r="L1444" s="68" t="str">
        <f t="shared" si="93"/>
        <v/>
      </c>
      <c r="M1444" s="30" t="str">
        <f t="shared" si="94"/>
        <v/>
      </c>
      <c r="N1444" s="68" t="str">
        <f t="shared" si="95"/>
        <v/>
      </c>
      <c r="O1444" s="68" t="str">
        <f t="shared" si="96"/>
        <v/>
      </c>
    </row>
    <row r="1445" spans="2:15" ht="18" customHeight="1" x14ac:dyDescent="0.25">
      <c r="B1445" s="21">
        <v>1440</v>
      </c>
      <c r="C1445" s="39"/>
      <c r="D1445" s="39"/>
      <c r="E1445" s="30"/>
      <c r="F1445" s="30"/>
      <c r="G1445" s="30"/>
      <c r="H1445" s="30"/>
      <c r="I1445" s="73"/>
      <c r="J1445" s="68"/>
      <c r="K1445" s="30"/>
      <c r="L1445" s="68" t="str">
        <f t="shared" si="93"/>
        <v/>
      </c>
      <c r="M1445" s="30" t="str">
        <f t="shared" si="94"/>
        <v/>
      </c>
      <c r="N1445" s="68" t="str">
        <f t="shared" si="95"/>
        <v/>
      </c>
      <c r="O1445" s="68" t="str">
        <f t="shared" si="96"/>
        <v/>
      </c>
    </row>
    <row r="1446" spans="2:15" ht="18" customHeight="1" x14ac:dyDescent="0.25">
      <c r="B1446" s="21">
        <v>1441</v>
      </c>
      <c r="C1446" s="39"/>
      <c r="D1446" s="39"/>
      <c r="E1446" s="30"/>
      <c r="F1446" s="30"/>
      <c r="G1446" s="30"/>
      <c r="H1446" s="30"/>
      <c r="I1446" s="73"/>
      <c r="J1446" s="68"/>
      <c r="K1446" s="30"/>
      <c r="L1446" s="68" t="str">
        <f t="shared" si="93"/>
        <v/>
      </c>
      <c r="M1446" s="30" t="str">
        <f t="shared" si="94"/>
        <v/>
      </c>
      <c r="N1446" s="68" t="str">
        <f t="shared" si="95"/>
        <v/>
      </c>
      <c r="O1446" s="68" t="str">
        <f t="shared" si="96"/>
        <v/>
      </c>
    </row>
    <row r="1447" spans="2:15" ht="18" customHeight="1" x14ac:dyDescent="0.25">
      <c r="B1447" s="21">
        <v>1442</v>
      </c>
      <c r="C1447" s="39"/>
      <c r="D1447" s="39"/>
      <c r="E1447" s="30"/>
      <c r="F1447" s="30"/>
      <c r="G1447" s="30"/>
      <c r="H1447" s="30"/>
      <c r="I1447" s="73"/>
      <c r="J1447" s="68"/>
      <c r="K1447" s="30"/>
      <c r="L1447" s="68" t="str">
        <f t="shared" si="93"/>
        <v/>
      </c>
      <c r="M1447" s="30" t="str">
        <f t="shared" si="94"/>
        <v/>
      </c>
      <c r="N1447" s="68" t="str">
        <f t="shared" si="95"/>
        <v/>
      </c>
      <c r="O1447" s="68" t="str">
        <f t="shared" si="96"/>
        <v/>
      </c>
    </row>
    <row r="1448" spans="2:15" ht="18" customHeight="1" x14ac:dyDescent="0.25">
      <c r="B1448" s="21">
        <v>1443</v>
      </c>
      <c r="C1448" s="39"/>
      <c r="D1448" s="39"/>
      <c r="E1448" s="30"/>
      <c r="F1448" s="30"/>
      <c r="G1448" s="30"/>
      <c r="H1448" s="30"/>
      <c r="I1448" s="73"/>
      <c r="J1448" s="68"/>
      <c r="K1448" s="30"/>
      <c r="L1448" s="68" t="str">
        <f t="shared" si="93"/>
        <v/>
      </c>
      <c r="M1448" s="30" t="str">
        <f t="shared" si="94"/>
        <v/>
      </c>
      <c r="N1448" s="68" t="str">
        <f t="shared" si="95"/>
        <v/>
      </c>
      <c r="O1448" s="68" t="str">
        <f t="shared" si="96"/>
        <v/>
      </c>
    </row>
    <row r="1449" spans="2:15" ht="18" customHeight="1" x14ac:dyDescent="0.25">
      <c r="B1449" s="21">
        <v>1444</v>
      </c>
      <c r="C1449" s="39"/>
      <c r="D1449" s="39"/>
      <c r="E1449" s="30"/>
      <c r="F1449" s="30"/>
      <c r="G1449" s="30"/>
      <c r="H1449" s="30"/>
      <c r="I1449" s="73"/>
      <c r="J1449" s="68"/>
      <c r="K1449" s="30"/>
      <c r="L1449" s="68" t="str">
        <f t="shared" si="93"/>
        <v/>
      </c>
      <c r="M1449" s="30" t="str">
        <f t="shared" si="94"/>
        <v/>
      </c>
      <c r="N1449" s="68" t="str">
        <f t="shared" si="95"/>
        <v/>
      </c>
      <c r="O1449" s="68" t="str">
        <f t="shared" si="96"/>
        <v/>
      </c>
    </row>
    <row r="1450" spans="2:15" ht="18" customHeight="1" x14ac:dyDescent="0.25">
      <c r="B1450" s="21">
        <v>1445</v>
      </c>
      <c r="C1450" s="39"/>
      <c r="D1450" s="39"/>
      <c r="E1450" s="30"/>
      <c r="F1450" s="30"/>
      <c r="G1450" s="30"/>
      <c r="H1450" s="30"/>
      <c r="I1450" s="73"/>
      <c r="J1450" s="68"/>
      <c r="K1450" s="30"/>
      <c r="L1450" s="68" t="str">
        <f t="shared" si="93"/>
        <v/>
      </c>
      <c r="M1450" s="30" t="str">
        <f t="shared" si="94"/>
        <v/>
      </c>
      <c r="N1450" s="68" t="str">
        <f t="shared" si="95"/>
        <v/>
      </c>
      <c r="O1450" s="68" t="str">
        <f t="shared" si="96"/>
        <v/>
      </c>
    </row>
    <row r="1451" spans="2:15" ht="18" customHeight="1" x14ac:dyDescent="0.25">
      <c r="B1451" s="21">
        <v>1446</v>
      </c>
      <c r="C1451" s="39"/>
      <c r="D1451" s="39"/>
      <c r="E1451" s="30"/>
      <c r="F1451" s="30"/>
      <c r="G1451" s="30"/>
      <c r="H1451" s="30"/>
      <c r="I1451" s="73"/>
      <c r="J1451" s="68"/>
      <c r="K1451" s="30"/>
      <c r="L1451" s="68" t="str">
        <f t="shared" si="93"/>
        <v/>
      </c>
      <c r="M1451" s="30" t="str">
        <f t="shared" si="94"/>
        <v/>
      </c>
      <c r="N1451" s="68" t="str">
        <f t="shared" si="95"/>
        <v/>
      </c>
      <c r="O1451" s="68" t="str">
        <f t="shared" si="96"/>
        <v/>
      </c>
    </row>
    <row r="1452" spans="2:15" ht="18" customHeight="1" x14ac:dyDescent="0.25">
      <c r="B1452" s="21">
        <v>1447</v>
      </c>
      <c r="C1452" s="39"/>
      <c r="D1452" s="39"/>
      <c r="E1452" s="30"/>
      <c r="F1452" s="30"/>
      <c r="G1452" s="30"/>
      <c r="H1452" s="30"/>
      <c r="I1452" s="73"/>
      <c r="J1452" s="68"/>
      <c r="K1452" s="30"/>
      <c r="L1452" s="68" t="str">
        <f t="shared" si="93"/>
        <v/>
      </c>
      <c r="M1452" s="30" t="str">
        <f t="shared" si="94"/>
        <v/>
      </c>
      <c r="N1452" s="68" t="str">
        <f t="shared" si="95"/>
        <v/>
      </c>
      <c r="O1452" s="68" t="str">
        <f t="shared" si="96"/>
        <v/>
      </c>
    </row>
    <row r="1453" spans="2:15" ht="18" customHeight="1" x14ac:dyDescent="0.25">
      <c r="B1453" s="21">
        <v>1448</v>
      </c>
      <c r="C1453" s="39"/>
      <c r="D1453" s="39"/>
      <c r="E1453" s="30"/>
      <c r="F1453" s="30"/>
      <c r="G1453" s="30"/>
      <c r="H1453" s="30"/>
      <c r="I1453" s="73"/>
      <c r="J1453" s="68"/>
      <c r="K1453" s="30"/>
      <c r="L1453" s="68" t="str">
        <f t="shared" si="93"/>
        <v/>
      </c>
      <c r="M1453" s="30" t="str">
        <f t="shared" si="94"/>
        <v/>
      </c>
      <c r="N1453" s="68" t="str">
        <f t="shared" si="95"/>
        <v/>
      </c>
      <c r="O1453" s="68" t="str">
        <f t="shared" si="96"/>
        <v/>
      </c>
    </row>
    <row r="1454" spans="2:15" ht="18" customHeight="1" x14ac:dyDescent="0.25">
      <c r="B1454" s="21">
        <v>1449</v>
      </c>
      <c r="C1454" s="39"/>
      <c r="D1454" s="39"/>
      <c r="E1454" s="30"/>
      <c r="F1454" s="30"/>
      <c r="G1454" s="30"/>
      <c r="H1454" s="30"/>
      <c r="I1454" s="73"/>
      <c r="J1454" s="68"/>
      <c r="K1454" s="30"/>
      <c r="L1454" s="68" t="str">
        <f t="shared" si="93"/>
        <v/>
      </c>
      <c r="M1454" s="30" t="str">
        <f t="shared" si="94"/>
        <v/>
      </c>
      <c r="N1454" s="68" t="str">
        <f t="shared" si="95"/>
        <v/>
      </c>
      <c r="O1454" s="68" t="str">
        <f t="shared" si="96"/>
        <v/>
      </c>
    </row>
    <row r="1455" spans="2:15" ht="18" customHeight="1" x14ac:dyDescent="0.25">
      <c r="B1455" s="21">
        <v>1450</v>
      </c>
      <c r="C1455" s="39"/>
      <c r="D1455" s="39"/>
      <c r="E1455" s="30"/>
      <c r="F1455" s="30"/>
      <c r="G1455" s="30"/>
      <c r="H1455" s="30"/>
      <c r="I1455" s="73"/>
      <c r="J1455" s="68"/>
      <c r="K1455" s="30"/>
      <c r="L1455" s="68" t="str">
        <f t="shared" si="93"/>
        <v/>
      </c>
      <c r="M1455" s="30" t="str">
        <f t="shared" si="94"/>
        <v/>
      </c>
      <c r="N1455" s="68" t="str">
        <f t="shared" si="95"/>
        <v/>
      </c>
      <c r="O1455" s="68" t="str">
        <f t="shared" si="96"/>
        <v/>
      </c>
    </row>
    <row r="1456" spans="2:15" ht="18" customHeight="1" x14ac:dyDescent="0.25">
      <c r="B1456" s="21">
        <v>1451</v>
      </c>
      <c r="C1456" s="39"/>
      <c r="D1456" s="39"/>
      <c r="E1456" s="30"/>
      <c r="F1456" s="30"/>
      <c r="G1456" s="30"/>
      <c r="H1456" s="30"/>
      <c r="I1456" s="73"/>
      <c r="J1456" s="68"/>
      <c r="K1456" s="30"/>
      <c r="L1456" s="68" t="str">
        <f t="shared" si="93"/>
        <v/>
      </c>
      <c r="M1456" s="30" t="str">
        <f t="shared" si="94"/>
        <v/>
      </c>
      <c r="N1456" s="68" t="str">
        <f t="shared" si="95"/>
        <v/>
      </c>
      <c r="O1456" s="68" t="str">
        <f t="shared" si="96"/>
        <v/>
      </c>
    </row>
    <row r="1457" spans="2:15" ht="18" customHeight="1" x14ac:dyDescent="0.25">
      <c r="B1457" s="21">
        <v>1452</v>
      </c>
      <c r="C1457" s="39"/>
      <c r="D1457" s="39"/>
      <c r="E1457" s="30"/>
      <c r="F1457" s="30"/>
      <c r="G1457" s="30"/>
      <c r="H1457" s="30"/>
      <c r="I1457" s="73"/>
      <c r="J1457" s="68"/>
      <c r="K1457" s="30"/>
      <c r="L1457" s="68" t="str">
        <f t="shared" si="93"/>
        <v/>
      </c>
      <c r="M1457" s="30" t="str">
        <f t="shared" si="94"/>
        <v/>
      </c>
      <c r="N1457" s="68" t="str">
        <f t="shared" si="95"/>
        <v/>
      </c>
      <c r="O1457" s="68" t="str">
        <f t="shared" si="96"/>
        <v/>
      </c>
    </row>
    <row r="1458" spans="2:15" ht="18" customHeight="1" x14ac:dyDescent="0.25">
      <c r="B1458" s="21">
        <v>1453</v>
      </c>
      <c r="C1458" s="39"/>
      <c r="D1458" s="39"/>
      <c r="E1458" s="30"/>
      <c r="F1458" s="30"/>
      <c r="G1458" s="30"/>
      <c r="H1458" s="30"/>
      <c r="I1458" s="73"/>
      <c r="J1458" s="68"/>
      <c r="K1458" s="30"/>
      <c r="L1458" s="68" t="str">
        <f t="shared" si="93"/>
        <v/>
      </c>
      <c r="M1458" s="30" t="str">
        <f t="shared" si="94"/>
        <v/>
      </c>
      <c r="N1458" s="68" t="str">
        <f t="shared" si="95"/>
        <v/>
      </c>
      <c r="O1458" s="68" t="str">
        <f t="shared" si="96"/>
        <v/>
      </c>
    </row>
    <row r="1459" spans="2:15" ht="18" customHeight="1" x14ac:dyDescent="0.25">
      <c r="B1459" s="21">
        <v>1454</v>
      </c>
      <c r="C1459" s="39"/>
      <c r="D1459" s="39"/>
      <c r="E1459" s="30"/>
      <c r="F1459" s="30"/>
      <c r="G1459" s="30"/>
      <c r="H1459" s="30"/>
      <c r="I1459" s="73"/>
      <c r="J1459" s="68"/>
      <c r="K1459" s="30"/>
      <c r="L1459" s="68" t="str">
        <f t="shared" si="93"/>
        <v/>
      </c>
      <c r="M1459" s="30" t="str">
        <f t="shared" si="94"/>
        <v/>
      </c>
      <c r="N1459" s="68" t="str">
        <f t="shared" si="95"/>
        <v/>
      </c>
      <c r="O1459" s="68" t="str">
        <f t="shared" si="96"/>
        <v/>
      </c>
    </row>
    <row r="1460" spans="2:15" ht="18" customHeight="1" x14ac:dyDescent="0.25">
      <c r="B1460" s="21">
        <v>1455</v>
      </c>
      <c r="C1460" s="39"/>
      <c r="D1460" s="39"/>
      <c r="E1460" s="30"/>
      <c r="F1460" s="30"/>
      <c r="G1460" s="30"/>
      <c r="H1460" s="30"/>
      <c r="I1460" s="73"/>
      <c r="J1460" s="68"/>
      <c r="K1460" s="30"/>
      <c r="L1460" s="68" t="str">
        <f t="shared" si="93"/>
        <v/>
      </c>
      <c r="M1460" s="30" t="str">
        <f t="shared" si="94"/>
        <v/>
      </c>
      <c r="N1460" s="68" t="str">
        <f t="shared" si="95"/>
        <v/>
      </c>
      <c r="O1460" s="68" t="str">
        <f t="shared" si="96"/>
        <v/>
      </c>
    </row>
    <row r="1461" spans="2:15" ht="18" customHeight="1" x14ac:dyDescent="0.25">
      <c r="B1461" s="21">
        <v>1456</v>
      </c>
      <c r="C1461" s="39"/>
      <c r="D1461" s="39"/>
      <c r="E1461" s="30"/>
      <c r="F1461" s="30"/>
      <c r="G1461" s="30"/>
      <c r="H1461" s="30"/>
      <c r="I1461" s="73"/>
      <c r="J1461" s="68"/>
      <c r="K1461" s="30"/>
      <c r="L1461" s="68" t="str">
        <f t="shared" si="93"/>
        <v/>
      </c>
      <c r="M1461" s="30" t="str">
        <f t="shared" si="94"/>
        <v/>
      </c>
      <c r="N1461" s="68" t="str">
        <f t="shared" si="95"/>
        <v/>
      </c>
      <c r="O1461" s="68" t="str">
        <f t="shared" si="96"/>
        <v/>
      </c>
    </row>
    <row r="1462" spans="2:15" ht="18" customHeight="1" x14ac:dyDescent="0.25">
      <c r="B1462" s="21">
        <v>1457</v>
      </c>
      <c r="C1462" s="39"/>
      <c r="D1462" s="39"/>
      <c r="E1462" s="30"/>
      <c r="F1462" s="30"/>
      <c r="G1462" s="30"/>
      <c r="H1462" s="30"/>
      <c r="I1462" s="73"/>
      <c r="J1462" s="68"/>
      <c r="K1462" s="30"/>
      <c r="L1462" s="68" t="str">
        <f t="shared" si="93"/>
        <v/>
      </c>
      <c r="M1462" s="30" t="str">
        <f t="shared" si="94"/>
        <v/>
      </c>
      <c r="N1462" s="68" t="str">
        <f t="shared" si="95"/>
        <v/>
      </c>
      <c r="O1462" s="68" t="str">
        <f t="shared" si="96"/>
        <v/>
      </c>
    </row>
    <row r="1463" spans="2:15" ht="18" customHeight="1" x14ac:dyDescent="0.25">
      <c r="B1463" s="21">
        <v>1458</v>
      </c>
      <c r="C1463" s="39"/>
      <c r="D1463" s="39"/>
      <c r="E1463" s="30"/>
      <c r="F1463" s="30"/>
      <c r="G1463" s="30"/>
      <c r="H1463" s="30"/>
      <c r="I1463" s="73"/>
      <c r="J1463" s="68"/>
      <c r="K1463" s="30"/>
      <c r="L1463" s="68" t="str">
        <f t="shared" si="93"/>
        <v/>
      </c>
      <c r="M1463" s="30" t="str">
        <f t="shared" si="94"/>
        <v/>
      </c>
      <c r="N1463" s="68" t="str">
        <f t="shared" si="95"/>
        <v/>
      </c>
      <c r="O1463" s="68" t="str">
        <f t="shared" si="96"/>
        <v/>
      </c>
    </row>
    <row r="1464" spans="2:15" ht="18" customHeight="1" x14ac:dyDescent="0.25">
      <c r="B1464" s="21">
        <v>1459</v>
      </c>
      <c r="C1464" s="39"/>
      <c r="D1464" s="39"/>
      <c r="E1464" s="30"/>
      <c r="F1464" s="30"/>
      <c r="G1464" s="30"/>
      <c r="H1464" s="30"/>
      <c r="I1464" s="73"/>
      <c r="J1464" s="68"/>
      <c r="K1464" s="30"/>
      <c r="L1464" s="68" t="str">
        <f t="shared" si="93"/>
        <v/>
      </c>
      <c r="M1464" s="30" t="str">
        <f t="shared" si="94"/>
        <v/>
      </c>
      <c r="N1464" s="68" t="str">
        <f t="shared" si="95"/>
        <v/>
      </c>
      <c r="O1464" s="68" t="str">
        <f t="shared" si="96"/>
        <v/>
      </c>
    </row>
    <row r="1465" spans="2:15" ht="18" customHeight="1" x14ac:dyDescent="0.25">
      <c r="B1465" s="21">
        <v>1460</v>
      </c>
      <c r="C1465" s="39"/>
      <c r="D1465" s="39"/>
      <c r="E1465" s="30"/>
      <c r="F1465" s="30"/>
      <c r="G1465" s="30"/>
      <c r="H1465" s="30"/>
      <c r="I1465" s="73"/>
      <c r="J1465" s="68"/>
      <c r="K1465" s="30"/>
      <c r="L1465" s="68" t="str">
        <f t="shared" si="93"/>
        <v/>
      </c>
      <c r="M1465" s="30" t="str">
        <f t="shared" si="94"/>
        <v/>
      </c>
      <c r="N1465" s="68" t="str">
        <f t="shared" si="95"/>
        <v/>
      </c>
      <c r="O1465" s="68" t="str">
        <f t="shared" si="96"/>
        <v/>
      </c>
    </row>
    <row r="1466" spans="2:15" ht="18" customHeight="1" x14ac:dyDescent="0.25">
      <c r="B1466" s="21">
        <v>1461</v>
      </c>
      <c r="C1466" s="39"/>
      <c r="D1466" s="39"/>
      <c r="E1466" s="30"/>
      <c r="F1466" s="30"/>
      <c r="G1466" s="30"/>
      <c r="H1466" s="30"/>
      <c r="I1466" s="73"/>
      <c r="J1466" s="68"/>
      <c r="K1466" s="30"/>
      <c r="L1466" s="68" t="str">
        <f t="shared" si="93"/>
        <v/>
      </c>
      <c r="M1466" s="30" t="str">
        <f t="shared" si="94"/>
        <v/>
      </c>
      <c r="N1466" s="68" t="str">
        <f t="shared" si="95"/>
        <v/>
      </c>
      <c r="O1466" s="68" t="str">
        <f t="shared" si="96"/>
        <v/>
      </c>
    </row>
    <row r="1467" spans="2:15" ht="18" customHeight="1" x14ac:dyDescent="0.25">
      <c r="B1467" s="21">
        <v>1462</v>
      </c>
      <c r="C1467" s="39"/>
      <c r="D1467" s="39"/>
      <c r="E1467" s="30"/>
      <c r="F1467" s="30"/>
      <c r="G1467" s="30"/>
      <c r="H1467" s="30"/>
      <c r="I1467" s="73"/>
      <c r="J1467" s="68"/>
      <c r="K1467" s="30"/>
      <c r="L1467" s="68" t="str">
        <f t="shared" si="93"/>
        <v/>
      </c>
      <c r="M1467" s="30" t="str">
        <f t="shared" si="94"/>
        <v/>
      </c>
      <c r="N1467" s="68" t="str">
        <f t="shared" si="95"/>
        <v/>
      </c>
      <c r="O1467" s="68" t="str">
        <f t="shared" si="96"/>
        <v/>
      </c>
    </row>
    <row r="1468" spans="2:15" ht="18" customHeight="1" x14ac:dyDescent="0.25">
      <c r="B1468" s="21">
        <v>1463</v>
      </c>
      <c r="C1468" s="39"/>
      <c r="D1468" s="39"/>
      <c r="E1468" s="30"/>
      <c r="F1468" s="30"/>
      <c r="G1468" s="30"/>
      <c r="H1468" s="30"/>
      <c r="I1468" s="73"/>
      <c r="J1468" s="68"/>
      <c r="K1468" s="30"/>
      <c r="L1468" s="68" t="str">
        <f t="shared" si="93"/>
        <v/>
      </c>
      <c r="M1468" s="30" t="str">
        <f t="shared" si="94"/>
        <v/>
      </c>
      <c r="N1468" s="68" t="str">
        <f t="shared" si="95"/>
        <v/>
      </c>
      <c r="O1468" s="68" t="str">
        <f t="shared" si="96"/>
        <v/>
      </c>
    </row>
    <row r="1469" spans="2:15" ht="18" customHeight="1" x14ac:dyDescent="0.25">
      <c r="B1469" s="21">
        <v>1464</v>
      </c>
      <c r="C1469" s="39"/>
      <c r="D1469" s="39"/>
      <c r="E1469" s="30"/>
      <c r="F1469" s="30"/>
      <c r="G1469" s="30"/>
      <c r="H1469" s="30"/>
      <c r="I1469" s="73"/>
      <c r="J1469" s="68"/>
      <c r="K1469" s="30"/>
      <c r="L1469" s="68" t="str">
        <f t="shared" si="93"/>
        <v/>
      </c>
      <c r="M1469" s="30" t="str">
        <f t="shared" si="94"/>
        <v/>
      </c>
      <c r="N1469" s="68" t="str">
        <f t="shared" si="95"/>
        <v/>
      </c>
      <c r="O1469" s="68" t="str">
        <f t="shared" si="96"/>
        <v/>
      </c>
    </row>
    <row r="1470" spans="2:15" ht="18" customHeight="1" x14ac:dyDescent="0.25">
      <c r="B1470" s="21">
        <v>1465</v>
      </c>
      <c r="C1470" s="39"/>
      <c r="D1470" s="39"/>
      <c r="E1470" s="30"/>
      <c r="F1470" s="30"/>
      <c r="G1470" s="30"/>
      <c r="H1470" s="30"/>
      <c r="I1470" s="73"/>
      <c r="J1470" s="68"/>
      <c r="K1470" s="30"/>
      <c r="L1470" s="68" t="str">
        <f t="shared" si="93"/>
        <v/>
      </c>
      <c r="M1470" s="30" t="str">
        <f t="shared" si="94"/>
        <v/>
      </c>
      <c r="N1470" s="68" t="str">
        <f t="shared" si="95"/>
        <v/>
      </c>
      <c r="O1470" s="68" t="str">
        <f t="shared" si="96"/>
        <v/>
      </c>
    </row>
    <row r="1471" spans="2:15" ht="18" customHeight="1" x14ac:dyDescent="0.25">
      <c r="B1471" s="21">
        <v>1466</v>
      </c>
      <c r="C1471" s="39"/>
      <c r="D1471" s="39"/>
      <c r="E1471" s="30"/>
      <c r="F1471" s="30"/>
      <c r="G1471" s="30"/>
      <c r="H1471" s="30"/>
      <c r="I1471" s="73"/>
      <c r="J1471" s="68"/>
      <c r="K1471" s="30"/>
      <c r="L1471" s="68" t="str">
        <f t="shared" si="93"/>
        <v/>
      </c>
      <c r="M1471" s="30" t="str">
        <f t="shared" si="94"/>
        <v/>
      </c>
      <c r="N1471" s="68" t="str">
        <f t="shared" si="95"/>
        <v/>
      </c>
      <c r="O1471" s="68" t="str">
        <f t="shared" si="96"/>
        <v/>
      </c>
    </row>
    <row r="1472" spans="2:15" ht="18" customHeight="1" x14ac:dyDescent="0.25">
      <c r="B1472" s="21">
        <v>1467</v>
      </c>
      <c r="C1472" s="39"/>
      <c r="D1472" s="39"/>
      <c r="E1472" s="30"/>
      <c r="F1472" s="30"/>
      <c r="G1472" s="30"/>
      <c r="H1472" s="30"/>
      <c r="I1472" s="73"/>
      <c r="J1472" s="68"/>
      <c r="K1472" s="30"/>
      <c r="L1472" s="68" t="str">
        <f t="shared" si="93"/>
        <v/>
      </c>
      <c r="M1472" s="30" t="str">
        <f t="shared" si="94"/>
        <v/>
      </c>
      <c r="N1472" s="68" t="str">
        <f t="shared" si="95"/>
        <v/>
      </c>
      <c r="O1472" s="68" t="str">
        <f t="shared" si="96"/>
        <v/>
      </c>
    </row>
    <row r="1473" spans="2:15" ht="18" customHeight="1" x14ac:dyDescent="0.25">
      <c r="B1473" s="21">
        <v>1468</v>
      </c>
      <c r="C1473" s="39"/>
      <c r="D1473" s="39"/>
      <c r="E1473" s="30"/>
      <c r="F1473" s="30"/>
      <c r="G1473" s="30"/>
      <c r="H1473" s="30"/>
      <c r="I1473" s="73"/>
      <c r="J1473" s="68"/>
      <c r="K1473" s="30"/>
      <c r="L1473" s="68" t="str">
        <f t="shared" si="93"/>
        <v/>
      </c>
      <c r="M1473" s="30" t="str">
        <f t="shared" si="94"/>
        <v/>
      </c>
      <c r="N1473" s="68" t="str">
        <f t="shared" si="95"/>
        <v/>
      </c>
      <c r="O1473" s="68" t="str">
        <f t="shared" si="96"/>
        <v/>
      </c>
    </row>
    <row r="1474" spans="2:15" ht="18" customHeight="1" x14ac:dyDescent="0.25">
      <c r="B1474" s="21">
        <v>1469</v>
      </c>
      <c r="C1474" s="39"/>
      <c r="D1474" s="39"/>
      <c r="E1474" s="30"/>
      <c r="F1474" s="30"/>
      <c r="G1474" s="30"/>
      <c r="H1474" s="30"/>
      <c r="I1474" s="73"/>
      <c r="J1474" s="68"/>
      <c r="K1474" s="30"/>
      <c r="L1474" s="68" t="str">
        <f t="shared" si="93"/>
        <v/>
      </c>
      <c r="M1474" s="30" t="str">
        <f t="shared" si="94"/>
        <v/>
      </c>
      <c r="N1474" s="68" t="str">
        <f t="shared" si="95"/>
        <v/>
      </c>
      <c r="O1474" s="68" t="str">
        <f t="shared" si="96"/>
        <v/>
      </c>
    </row>
    <row r="1475" spans="2:15" ht="18" customHeight="1" x14ac:dyDescent="0.25">
      <c r="B1475" s="21">
        <v>1470</v>
      </c>
      <c r="C1475" s="39"/>
      <c r="D1475" s="39"/>
      <c r="E1475" s="30"/>
      <c r="F1475" s="30"/>
      <c r="G1475" s="30"/>
      <c r="H1475" s="30"/>
      <c r="I1475" s="73"/>
      <c r="J1475" s="68"/>
      <c r="K1475" s="30"/>
      <c r="L1475" s="68" t="str">
        <f t="shared" si="93"/>
        <v/>
      </c>
      <c r="M1475" s="30" t="str">
        <f t="shared" si="94"/>
        <v/>
      </c>
      <c r="N1475" s="68" t="str">
        <f t="shared" si="95"/>
        <v/>
      </c>
      <c r="O1475" s="68" t="str">
        <f t="shared" si="96"/>
        <v/>
      </c>
    </row>
    <row r="1476" spans="2:15" ht="18" customHeight="1" x14ac:dyDescent="0.25">
      <c r="B1476" s="21">
        <v>1471</v>
      </c>
      <c r="C1476" s="39"/>
      <c r="D1476" s="39"/>
      <c r="E1476" s="30"/>
      <c r="F1476" s="30"/>
      <c r="G1476" s="30"/>
      <c r="H1476" s="30"/>
      <c r="I1476" s="73"/>
      <c r="J1476" s="68"/>
      <c r="K1476" s="30"/>
      <c r="L1476" s="68" t="str">
        <f t="shared" si="93"/>
        <v/>
      </c>
      <c r="M1476" s="30" t="str">
        <f t="shared" si="94"/>
        <v/>
      </c>
      <c r="N1476" s="68" t="str">
        <f t="shared" si="95"/>
        <v/>
      </c>
      <c r="O1476" s="68" t="str">
        <f t="shared" si="96"/>
        <v/>
      </c>
    </row>
    <row r="1477" spans="2:15" ht="18" customHeight="1" x14ac:dyDescent="0.25">
      <c r="B1477" s="21">
        <v>1472</v>
      </c>
      <c r="C1477" s="39"/>
      <c r="D1477" s="39"/>
      <c r="E1477" s="30"/>
      <c r="F1477" s="30"/>
      <c r="G1477" s="30"/>
      <c r="H1477" s="30"/>
      <c r="I1477" s="73"/>
      <c r="J1477" s="68"/>
      <c r="K1477" s="30"/>
      <c r="L1477" s="68" t="str">
        <f t="shared" si="93"/>
        <v/>
      </c>
      <c r="M1477" s="30" t="str">
        <f t="shared" si="94"/>
        <v/>
      </c>
      <c r="N1477" s="68" t="str">
        <f t="shared" si="95"/>
        <v/>
      </c>
      <c r="O1477" s="68" t="str">
        <f t="shared" si="96"/>
        <v/>
      </c>
    </row>
    <row r="1478" spans="2:15" ht="18" customHeight="1" x14ac:dyDescent="0.25">
      <c r="B1478" s="21">
        <v>1473</v>
      </c>
      <c r="C1478" s="39"/>
      <c r="D1478" s="39"/>
      <c r="E1478" s="30"/>
      <c r="F1478" s="30"/>
      <c r="G1478" s="30"/>
      <c r="H1478" s="30"/>
      <c r="I1478" s="73"/>
      <c r="J1478" s="68"/>
      <c r="K1478" s="30"/>
      <c r="L1478" s="68" t="str">
        <f t="shared" si="93"/>
        <v/>
      </c>
      <c r="M1478" s="30" t="str">
        <f t="shared" si="94"/>
        <v/>
      </c>
      <c r="N1478" s="68" t="str">
        <f t="shared" si="95"/>
        <v/>
      </c>
      <c r="O1478" s="68" t="str">
        <f t="shared" si="96"/>
        <v/>
      </c>
    </row>
    <row r="1479" spans="2:15" ht="18" customHeight="1" x14ac:dyDescent="0.25">
      <c r="B1479" s="21">
        <v>1474</v>
      </c>
      <c r="C1479" s="39"/>
      <c r="D1479" s="39"/>
      <c r="E1479" s="30"/>
      <c r="F1479" s="30"/>
      <c r="G1479" s="30"/>
      <c r="H1479" s="30"/>
      <c r="I1479" s="73"/>
      <c r="J1479" s="68"/>
      <c r="K1479" s="30"/>
      <c r="L1479" s="68" t="str">
        <f t="shared" si="93"/>
        <v/>
      </c>
      <c r="M1479" s="30" t="str">
        <f t="shared" si="94"/>
        <v/>
      </c>
      <c r="N1479" s="68" t="str">
        <f t="shared" si="95"/>
        <v/>
      </c>
      <c r="O1479" s="68" t="str">
        <f t="shared" si="96"/>
        <v/>
      </c>
    </row>
    <row r="1480" spans="2:15" ht="18" customHeight="1" x14ac:dyDescent="0.25">
      <c r="B1480" s="21">
        <v>1475</v>
      </c>
      <c r="C1480" s="39"/>
      <c r="D1480" s="39"/>
      <c r="E1480" s="30"/>
      <c r="F1480" s="30"/>
      <c r="G1480" s="30"/>
      <c r="H1480" s="30"/>
      <c r="I1480" s="73"/>
      <c r="J1480" s="68"/>
      <c r="K1480" s="30"/>
      <c r="L1480" s="68" t="str">
        <f t="shared" si="93"/>
        <v/>
      </c>
      <c r="M1480" s="30" t="str">
        <f t="shared" si="94"/>
        <v/>
      </c>
      <c r="N1480" s="68" t="str">
        <f t="shared" si="95"/>
        <v/>
      </c>
      <c r="O1480" s="68" t="str">
        <f t="shared" si="96"/>
        <v/>
      </c>
    </row>
    <row r="1481" spans="2:15" ht="18" customHeight="1" x14ac:dyDescent="0.25">
      <c r="B1481" s="21">
        <v>1476</v>
      </c>
      <c r="C1481" s="39"/>
      <c r="D1481" s="39"/>
      <c r="E1481" s="30"/>
      <c r="F1481" s="30"/>
      <c r="G1481" s="30"/>
      <c r="H1481" s="30"/>
      <c r="I1481" s="73"/>
      <c r="J1481" s="68"/>
      <c r="K1481" s="30"/>
      <c r="L1481" s="68" t="str">
        <f t="shared" si="93"/>
        <v/>
      </c>
      <c r="M1481" s="30" t="str">
        <f t="shared" si="94"/>
        <v/>
      </c>
      <c r="N1481" s="68" t="str">
        <f t="shared" si="95"/>
        <v/>
      </c>
      <c r="O1481" s="68" t="str">
        <f t="shared" si="96"/>
        <v/>
      </c>
    </row>
    <row r="1482" spans="2:15" ht="18" customHeight="1" x14ac:dyDescent="0.25">
      <c r="B1482" s="21">
        <v>1477</v>
      </c>
      <c r="C1482" s="39"/>
      <c r="D1482" s="39"/>
      <c r="E1482" s="30"/>
      <c r="F1482" s="30"/>
      <c r="G1482" s="30"/>
      <c r="H1482" s="30"/>
      <c r="I1482" s="73"/>
      <c r="J1482" s="68"/>
      <c r="K1482" s="30"/>
      <c r="L1482" s="68" t="str">
        <f t="shared" si="93"/>
        <v/>
      </c>
      <c r="M1482" s="30" t="str">
        <f t="shared" si="94"/>
        <v/>
      </c>
      <c r="N1482" s="68" t="str">
        <f t="shared" si="95"/>
        <v/>
      </c>
      <c r="O1482" s="68" t="str">
        <f t="shared" si="96"/>
        <v/>
      </c>
    </row>
    <row r="1483" spans="2:15" ht="18" customHeight="1" x14ac:dyDescent="0.25">
      <c r="B1483" s="21">
        <v>1478</v>
      </c>
      <c r="C1483" s="39"/>
      <c r="D1483" s="39"/>
      <c r="E1483" s="30"/>
      <c r="F1483" s="30"/>
      <c r="G1483" s="30"/>
      <c r="H1483" s="30"/>
      <c r="I1483" s="73"/>
      <c r="J1483" s="68"/>
      <c r="K1483" s="30"/>
      <c r="L1483" s="68" t="str">
        <f t="shared" si="93"/>
        <v/>
      </c>
      <c r="M1483" s="30" t="str">
        <f t="shared" si="94"/>
        <v/>
      </c>
      <c r="N1483" s="68" t="str">
        <f t="shared" si="95"/>
        <v/>
      </c>
      <c r="O1483" s="68" t="str">
        <f t="shared" si="96"/>
        <v/>
      </c>
    </row>
    <row r="1484" spans="2:15" ht="18" customHeight="1" x14ac:dyDescent="0.25">
      <c r="B1484" s="21">
        <v>1479</v>
      </c>
      <c r="C1484" s="39"/>
      <c r="D1484" s="39"/>
      <c r="E1484" s="30"/>
      <c r="F1484" s="30"/>
      <c r="G1484" s="30"/>
      <c r="H1484" s="30"/>
      <c r="I1484" s="73"/>
      <c r="J1484" s="68"/>
      <c r="K1484" s="30"/>
      <c r="L1484" s="68" t="str">
        <f t="shared" si="93"/>
        <v/>
      </c>
      <c r="M1484" s="30" t="str">
        <f t="shared" si="94"/>
        <v/>
      </c>
      <c r="N1484" s="68" t="str">
        <f t="shared" si="95"/>
        <v/>
      </c>
      <c r="O1484" s="68" t="str">
        <f t="shared" si="96"/>
        <v/>
      </c>
    </row>
    <row r="1485" spans="2:15" ht="18" customHeight="1" x14ac:dyDescent="0.25">
      <c r="B1485" s="21">
        <v>1480</v>
      </c>
      <c r="C1485" s="39"/>
      <c r="D1485" s="39"/>
      <c r="E1485" s="30"/>
      <c r="F1485" s="30"/>
      <c r="G1485" s="30"/>
      <c r="H1485" s="30"/>
      <c r="I1485" s="73"/>
      <c r="J1485" s="68"/>
      <c r="K1485" s="30"/>
      <c r="L1485" s="68" t="str">
        <f t="shared" ref="L1485:L1505" si="97">IF(C1485="","",IF(D1485="","Não Finalizada","Finalizada"))</f>
        <v/>
      </c>
      <c r="M1485" s="30" t="str">
        <f t="shared" ref="M1485:M1505" si="98">IF(E1485="","","#"&amp;B1485&amp;" ("&amp;TEXT(C1485,"dd/mmm")&amp;") - "&amp;E1485&amp;"/"&amp;F1485)</f>
        <v/>
      </c>
      <c r="N1485" s="68" t="str">
        <f t="shared" ref="N1485:N1505" si="99">IF(D1485="","",D1485-C1485)</f>
        <v/>
      </c>
      <c r="O1485" s="68" t="str">
        <f t="shared" ref="O1485:O1505" si="100">IF(J1485="","",J1485-I1485)</f>
        <v/>
      </c>
    </row>
    <row r="1486" spans="2:15" ht="18" customHeight="1" x14ac:dyDescent="0.25">
      <c r="B1486" s="21">
        <v>1481</v>
      </c>
      <c r="C1486" s="39"/>
      <c r="D1486" s="39"/>
      <c r="E1486" s="30"/>
      <c r="F1486" s="30"/>
      <c r="G1486" s="30"/>
      <c r="H1486" s="30"/>
      <c r="I1486" s="73"/>
      <c r="J1486" s="68"/>
      <c r="K1486" s="30"/>
      <c r="L1486" s="68" t="str">
        <f t="shared" si="97"/>
        <v/>
      </c>
      <c r="M1486" s="30" t="str">
        <f t="shared" si="98"/>
        <v/>
      </c>
      <c r="N1486" s="68" t="str">
        <f t="shared" si="99"/>
        <v/>
      </c>
      <c r="O1486" s="68" t="str">
        <f t="shared" si="100"/>
        <v/>
      </c>
    </row>
    <row r="1487" spans="2:15" ht="18" customHeight="1" x14ac:dyDescent="0.25">
      <c r="B1487" s="21">
        <v>1482</v>
      </c>
      <c r="C1487" s="39"/>
      <c r="D1487" s="39"/>
      <c r="E1487" s="30"/>
      <c r="F1487" s="30"/>
      <c r="G1487" s="30"/>
      <c r="H1487" s="30"/>
      <c r="I1487" s="73"/>
      <c r="J1487" s="68"/>
      <c r="K1487" s="30"/>
      <c r="L1487" s="68" t="str">
        <f t="shared" si="97"/>
        <v/>
      </c>
      <c r="M1487" s="30" t="str">
        <f t="shared" si="98"/>
        <v/>
      </c>
      <c r="N1487" s="68" t="str">
        <f t="shared" si="99"/>
        <v/>
      </c>
      <c r="O1487" s="68" t="str">
        <f t="shared" si="100"/>
        <v/>
      </c>
    </row>
    <row r="1488" spans="2:15" ht="18" customHeight="1" x14ac:dyDescent="0.25">
      <c r="B1488" s="21">
        <v>1483</v>
      </c>
      <c r="C1488" s="39"/>
      <c r="D1488" s="39"/>
      <c r="E1488" s="30"/>
      <c r="F1488" s="30"/>
      <c r="G1488" s="30"/>
      <c r="H1488" s="30"/>
      <c r="I1488" s="73"/>
      <c r="J1488" s="68"/>
      <c r="K1488" s="30"/>
      <c r="L1488" s="68" t="str">
        <f t="shared" si="97"/>
        <v/>
      </c>
      <c r="M1488" s="30" t="str">
        <f t="shared" si="98"/>
        <v/>
      </c>
      <c r="N1488" s="68" t="str">
        <f t="shared" si="99"/>
        <v/>
      </c>
      <c r="O1488" s="68" t="str">
        <f t="shared" si="100"/>
        <v/>
      </c>
    </row>
    <row r="1489" spans="2:15" ht="18" customHeight="1" x14ac:dyDescent="0.25">
      <c r="B1489" s="21">
        <v>1484</v>
      </c>
      <c r="C1489" s="39"/>
      <c r="D1489" s="39"/>
      <c r="E1489" s="30"/>
      <c r="F1489" s="30"/>
      <c r="G1489" s="30"/>
      <c r="H1489" s="30"/>
      <c r="I1489" s="73"/>
      <c r="J1489" s="68"/>
      <c r="K1489" s="30"/>
      <c r="L1489" s="68" t="str">
        <f t="shared" si="97"/>
        <v/>
      </c>
      <c r="M1489" s="30" t="str">
        <f t="shared" si="98"/>
        <v/>
      </c>
      <c r="N1489" s="68" t="str">
        <f t="shared" si="99"/>
        <v/>
      </c>
      <c r="O1489" s="68" t="str">
        <f t="shared" si="100"/>
        <v/>
      </c>
    </row>
    <row r="1490" spans="2:15" ht="18" customHeight="1" x14ac:dyDescent="0.25">
      <c r="B1490" s="21">
        <v>1485</v>
      </c>
      <c r="C1490" s="39"/>
      <c r="D1490" s="39"/>
      <c r="E1490" s="30"/>
      <c r="F1490" s="30"/>
      <c r="G1490" s="30"/>
      <c r="H1490" s="30"/>
      <c r="I1490" s="73"/>
      <c r="J1490" s="68"/>
      <c r="K1490" s="30"/>
      <c r="L1490" s="68" t="str">
        <f t="shared" si="97"/>
        <v/>
      </c>
      <c r="M1490" s="30" t="str">
        <f t="shared" si="98"/>
        <v/>
      </c>
      <c r="N1490" s="68" t="str">
        <f t="shared" si="99"/>
        <v/>
      </c>
      <c r="O1490" s="68" t="str">
        <f t="shared" si="100"/>
        <v/>
      </c>
    </row>
    <row r="1491" spans="2:15" ht="18" customHeight="1" x14ac:dyDescent="0.25">
      <c r="B1491" s="21">
        <v>1486</v>
      </c>
      <c r="C1491" s="39"/>
      <c r="D1491" s="39"/>
      <c r="E1491" s="30"/>
      <c r="F1491" s="30"/>
      <c r="G1491" s="30"/>
      <c r="H1491" s="30"/>
      <c r="I1491" s="73"/>
      <c r="J1491" s="68"/>
      <c r="K1491" s="30"/>
      <c r="L1491" s="68" t="str">
        <f t="shared" si="97"/>
        <v/>
      </c>
      <c r="M1491" s="30" t="str">
        <f t="shared" si="98"/>
        <v/>
      </c>
      <c r="N1491" s="68" t="str">
        <f t="shared" si="99"/>
        <v/>
      </c>
      <c r="O1491" s="68" t="str">
        <f t="shared" si="100"/>
        <v/>
      </c>
    </row>
    <row r="1492" spans="2:15" ht="18" customHeight="1" x14ac:dyDescent="0.25">
      <c r="B1492" s="21">
        <v>1487</v>
      </c>
      <c r="C1492" s="39"/>
      <c r="D1492" s="39"/>
      <c r="E1492" s="30"/>
      <c r="F1492" s="30"/>
      <c r="G1492" s="30"/>
      <c r="H1492" s="30"/>
      <c r="I1492" s="73"/>
      <c r="J1492" s="68"/>
      <c r="K1492" s="30"/>
      <c r="L1492" s="68" t="str">
        <f t="shared" si="97"/>
        <v/>
      </c>
      <c r="M1492" s="30" t="str">
        <f t="shared" si="98"/>
        <v/>
      </c>
      <c r="N1492" s="68" t="str">
        <f t="shared" si="99"/>
        <v/>
      </c>
      <c r="O1492" s="68" t="str">
        <f t="shared" si="100"/>
        <v/>
      </c>
    </row>
    <row r="1493" spans="2:15" ht="18" customHeight="1" x14ac:dyDescent="0.25">
      <c r="B1493" s="21">
        <v>1488</v>
      </c>
      <c r="C1493" s="39"/>
      <c r="D1493" s="39"/>
      <c r="E1493" s="30"/>
      <c r="F1493" s="30"/>
      <c r="G1493" s="30"/>
      <c r="H1493" s="30"/>
      <c r="I1493" s="73"/>
      <c r="J1493" s="68"/>
      <c r="K1493" s="30"/>
      <c r="L1493" s="68" t="str">
        <f t="shared" si="97"/>
        <v/>
      </c>
      <c r="M1493" s="30" t="str">
        <f t="shared" si="98"/>
        <v/>
      </c>
      <c r="N1493" s="68" t="str">
        <f t="shared" si="99"/>
        <v/>
      </c>
      <c r="O1493" s="68" t="str">
        <f t="shared" si="100"/>
        <v/>
      </c>
    </row>
    <row r="1494" spans="2:15" ht="18" customHeight="1" x14ac:dyDescent="0.25">
      <c r="B1494" s="21">
        <v>1489</v>
      </c>
      <c r="C1494" s="39"/>
      <c r="D1494" s="39"/>
      <c r="E1494" s="30"/>
      <c r="F1494" s="30"/>
      <c r="G1494" s="30"/>
      <c r="H1494" s="30"/>
      <c r="I1494" s="73"/>
      <c r="J1494" s="68"/>
      <c r="K1494" s="30"/>
      <c r="L1494" s="68" t="str">
        <f t="shared" si="97"/>
        <v/>
      </c>
      <c r="M1494" s="30" t="str">
        <f t="shared" si="98"/>
        <v/>
      </c>
      <c r="N1494" s="68" t="str">
        <f t="shared" si="99"/>
        <v/>
      </c>
      <c r="O1494" s="68" t="str">
        <f t="shared" si="100"/>
        <v/>
      </c>
    </row>
    <row r="1495" spans="2:15" ht="18" customHeight="1" x14ac:dyDescent="0.25">
      <c r="B1495" s="21">
        <v>1490</v>
      </c>
      <c r="C1495" s="39"/>
      <c r="D1495" s="39"/>
      <c r="E1495" s="30"/>
      <c r="F1495" s="30"/>
      <c r="G1495" s="30"/>
      <c r="H1495" s="30"/>
      <c r="I1495" s="73"/>
      <c r="J1495" s="68"/>
      <c r="K1495" s="30"/>
      <c r="L1495" s="68" t="str">
        <f t="shared" si="97"/>
        <v/>
      </c>
      <c r="M1495" s="30" t="str">
        <f t="shared" si="98"/>
        <v/>
      </c>
      <c r="N1495" s="68" t="str">
        <f t="shared" si="99"/>
        <v/>
      </c>
      <c r="O1495" s="68" t="str">
        <f t="shared" si="100"/>
        <v/>
      </c>
    </row>
    <row r="1496" spans="2:15" ht="18" customHeight="1" x14ac:dyDescent="0.25">
      <c r="B1496" s="21">
        <v>1491</v>
      </c>
      <c r="C1496" s="39"/>
      <c r="D1496" s="39"/>
      <c r="E1496" s="30"/>
      <c r="F1496" s="30"/>
      <c r="G1496" s="30"/>
      <c r="H1496" s="30"/>
      <c r="I1496" s="73"/>
      <c r="J1496" s="68"/>
      <c r="K1496" s="30"/>
      <c r="L1496" s="68" t="str">
        <f t="shared" si="97"/>
        <v/>
      </c>
      <c r="M1496" s="30" t="str">
        <f t="shared" si="98"/>
        <v/>
      </c>
      <c r="N1496" s="68" t="str">
        <f t="shared" si="99"/>
        <v/>
      </c>
      <c r="O1496" s="68" t="str">
        <f t="shared" si="100"/>
        <v/>
      </c>
    </row>
    <row r="1497" spans="2:15" ht="18" customHeight="1" x14ac:dyDescent="0.25">
      <c r="B1497" s="21">
        <v>1492</v>
      </c>
      <c r="C1497" s="39"/>
      <c r="D1497" s="39"/>
      <c r="E1497" s="30"/>
      <c r="F1497" s="30"/>
      <c r="G1497" s="30"/>
      <c r="H1497" s="30"/>
      <c r="I1497" s="73"/>
      <c r="J1497" s="68"/>
      <c r="K1497" s="30"/>
      <c r="L1497" s="68" t="str">
        <f t="shared" si="97"/>
        <v/>
      </c>
      <c r="M1497" s="30" t="str">
        <f t="shared" si="98"/>
        <v/>
      </c>
      <c r="N1497" s="68" t="str">
        <f t="shared" si="99"/>
        <v/>
      </c>
      <c r="O1497" s="68" t="str">
        <f t="shared" si="100"/>
        <v/>
      </c>
    </row>
    <row r="1498" spans="2:15" ht="18" customHeight="1" x14ac:dyDescent="0.25">
      <c r="B1498" s="21">
        <v>1493</v>
      </c>
      <c r="C1498" s="39"/>
      <c r="D1498" s="39"/>
      <c r="E1498" s="30"/>
      <c r="F1498" s="30"/>
      <c r="G1498" s="30"/>
      <c r="H1498" s="30"/>
      <c r="I1498" s="73"/>
      <c r="J1498" s="68"/>
      <c r="K1498" s="30"/>
      <c r="L1498" s="68" t="str">
        <f t="shared" si="97"/>
        <v/>
      </c>
      <c r="M1498" s="30" t="str">
        <f t="shared" si="98"/>
        <v/>
      </c>
      <c r="N1498" s="68" t="str">
        <f t="shared" si="99"/>
        <v/>
      </c>
      <c r="O1498" s="68" t="str">
        <f t="shared" si="100"/>
        <v/>
      </c>
    </row>
    <row r="1499" spans="2:15" ht="18" customHeight="1" x14ac:dyDescent="0.25">
      <c r="B1499" s="21">
        <v>1494</v>
      </c>
      <c r="C1499" s="39"/>
      <c r="D1499" s="39"/>
      <c r="E1499" s="30"/>
      <c r="F1499" s="30"/>
      <c r="G1499" s="30"/>
      <c r="H1499" s="30"/>
      <c r="I1499" s="73"/>
      <c r="J1499" s="68"/>
      <c r="K1499" s="30"/>
      <c r="L1499" s="68" t="str">
        <f t="shared" si="97"/>
        <v/>
      </c>
      <c r="M1499" s="30" t="str">
        <f t="shared" si="98"/>
        <v/>
      </c>
      <c r="N1499" s="68" t="str">
        <f t="shared" si="99"/>
        <v/>
      </c>
      <c r="O1499" s="68" t="str">
        <f t="shared" si="100"/>
        <v/>
      </c>
    </row>
    <row r="1500" spans="2:15" ht="18" customHeight="1" x14ac:dyDescent="0.25">
      <c r="B1500" s="21">
        <v>1495</v>
      </c>
      <c r="C1500" s="39"/>
      <c r="D1500" s="39"/>
      <c r="E1500" s="30"/>
      <c r="F1500" s="30"/>
      <c r="G1500" s="30"/>
      <c r="H1500" s="30"/>
      <c r="I1500" s="73"/>
      <c r="J1500" s="68"/>
      <c r="K1500" s="30"/>
      <c r="L1500" s="68" t="str">
        <f t="shared" si="97"/>
        <v/>
      </c>
      <c r="M1500" s="30" t="str">
        <f t="shared" si="98"/>
        <v/>
      </c>
      <c r="N1500" s="68" t="str">
        <f t="shared" si="99"/>
        <v/>
      </c>
      <c r="O1500" s="68" t="str">
        <f t="shared" si="100"/>
        <v/>
      </c>
    </row>
    <row r="1501" spans="2:15" ht="18" customHeight="1" x14ac:dyDescent="0.25">
      <c r="B1501" s="21">
        <v>1496</v>
      </c>
      <c r="C1501" s="39"/>
      <c r="D1501" s="39"/>
      <c r="E1501" s="30"/>
      <c r="F1501" s="30"/>
      <c r="G1501" s="30"/>
      <c r="H1501" s="30"/>
      <c r="I1501" s="73"/>
      <c r="J1501" s="68"/>
      <c r="K1501" s="30"/>
      <c r="L1501" s="68" t="str">
        <f t="shared" si="97"/>
        <v/>
      </c>
      <c r="M1501" s="30" t="str">
        <f t="shared" si="98"/>
        <v/>
      </c>
      <c r="N1501" s="68" t="str">
        <f t="shared" si="99"/>
        <v/>
      </c>
      <c r="O1501" s="68" t="str">
        <f t="shared" si="100"/>
        <v/>
      </c>
    </row>
    <row r="1502" spans="2:15" ht="18" customHeight="1" x14ac:dyDescent="0.25">
      <c r="B1502" s="21">
        <v>1497</v>
      </c>
      <c r="C1502" s="39"/>
      <c r="D1502" s="39"/>
      <c r="E1502" s="30"/>
      <c r="F1502" s="30"/>
      <c r="G1502" s="30"/>
      <c r="H1502" s="30"/>
      <c r="I1502" s="73"/>
      <c r="J1502" s="68"/>
      <c r="K1502" s="30"/>
      <c r="L1502" s="68" t="str">
        <f t="shared" si="97"/>
        <v/>
      </c>
      <c r="M1502" s="30" t="str">
        <f t="shared" si="98"/>
        <v/>
      </c>
      <c r="N1502" s="68" t="str">
        <f t="shared" si="99"/>
        <v/>
      </c>
      <c r="O1502" s="68" t="str">
        <f t="shared" si="100"/>
        <v/>
      </c>
    </row>
    <row r="1503" spans="2:15" ht="18" customHeight="1" x14ac:dyDescent="0.25">
      <c r="B1503" s="21">
        <v>1498</v>
      </c>
      <c r="C1503" s="39"/>
      <c r="D1503" s="39"/>
      <c r="E1503" s="30"/>
      <c r="F1503" s="30"/>
      <c r="G1503" s="30"/>
      <c r="H1503" s="30"/>
      <c r="I1503" s="73"/>
      <c r="J1503" s="68"/>
      <c r="K1503" s="30"/>
      <c r="L1503" s="68" t="str">
        <f t="shared" si="97"/>
        <v/>
      </c>
      <c r="M1503" s="30" t="str">
        <f t="shared" si="98"/>
        <v/>
      </c>
      <c r="N1503" s="68" t="str">
        <f t="shared" si="99"/>
        <v/>
      </c>
      <c r="O1503" s="68" t="str">
        <f t="shared" si="100"/>
        <v/>
      </c>
    </row>
    <row r="1504" spans="2:15" ht="18" customHeight="1" x14ac:dyDescent="0.25">
      <c r="B1504" s="21">
        <v>1499</v>
      </c>
      <c r="C1504" s="39"/>
      <c r="D1504" s="39"/>
      <c r="E1504" s="30"/>
      <c r="F1504" s="30"/>
      <c r="G1504" s="30"/>
      <c r="H1504" s="30"/>
      <c r="I1504" s="73"/>
      <c r="J1504" s="68"/>
      <c r="K1504" s="30"/>
      <c r="L1504" s="68" t="str">
        <f t="shared" si="97"/>
        <v/>
      </c>
      <c r="M1504" s="30" t="str">
        <f t="shared" si="98"/>
        <v/>
      </c>
      <c r="N1504" s="68" t="str">
        <f t="shared" si="99"/>
        <v/>
      </c>
      <c r="O1504" s="68" t="str">
        <f t="shared" si="100"/>
        <v/>
      </c>
    </row>
    <row r="1505" spans="2:15" ht="18" customHeight="1" x14ac:dyDescent="0.25">
      <c r="B1505" s="21">
        <v>1500</v>
      </c>
      <c r="C1505" s="39"/>
      <c r="D1505" s="39"/>
      <c r="E1505" s="30"/>
      <c r="F1505" s="30"/>
      <c r="G1505" s="30"/>
      <c r="H1505" s="30"/>
      <c r="I1505" s="73"/>
      <c r="J1505" s="68"/>
      <c r="K1505" s="30"/>
      <c r="L1505" s="68" t="str">
        <f t="shared" si="97"/>
        <v/>
      </c>
      <c r="M1505" s="30" t="str">
        <f t="shared" si="98"/>
        <v/>
      </c>
      <c r="N1505" s="68" t="str">
        <f t="shared" si="99"/>
        <v/>
      </c>
      <c r="O1505" s="68" t="str">
        <f t="shared" si="100"/>
        <v/>
      </c>
    </row>
  </sheetData>
  <sheetProtection algorithmName="SHA-512" hashValue="Pbg6z7QBiPkwS2v9t1AHOc09Jn8VZLbQMpCJaJ1scrFOW9w46F7wkY8CQCaxsqeAj6O1tDfZK6NkD4vZ2jdRhw==" saltValue="mrsyBnugrwabBOW0CSHi8A==" spinCount="100000" sheet="1" objects="1" scenarios="1"/>
  <autoFilter ref="B5:K1505" xr:uid="{8AF04862-9C4D-4E43-8AD0-EAF684908C15}"/>
  <phoneticPr fontId="5" type="noConversion"/>
  <dataValidations count="2">
    <dataValidation type="list" allowBlank="1" showInputMessage="1" showErrorMessage="1" sqref="G6:G1505" xr:uid="{9F0E4FC0-A683-4359-AA9C-AA543452C80D}">
      <formula1>Placas</formula1>
    </dataValidation>
    <dataValidation type="list" allowBlank="1" showInputMessage="1" showErrorMessage="1" sqref="H6:H1505" xr:uid="{68BDBFFC-DD4B-41E3-A9F1-63084DCA8E63}">
      <formula1>motoristas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F441E-7CA3-4B76-8D03-687F528E4A63}">
  <sheetPr codeName="Planilha8"/>
  <dimension ref="C1:S21"/>
  <sheetViews>
    <sheetView workbookViewId="0">
      <selection activeCell="R12" sqref="R12"/>
    </sheetView>
  </sheetViews>
  <sheetFormatPr defaultRowHeight="15" x14ac:dyDescent="0.25"/>
  <cols>
    <col min="1" max="1" width="9.140625" style="4"/>
    <col min="2" max="12" width="10.140625" style="4" customWidth="1"/>
    <col min="13" max="16" width="10.140625" style="5" customWidth="1"/>
    <col min="17" max="19" width="13.42578125" style="5" customWidth="1"/>
    <col min="20" max="23" width="12.140625" style="4" customWidth="1"/>
    <col min="24" max="16384" width="9.140625" style="4"/>
  </cols>
  <sheetData>
    <row r="1" spans="3:19" s="2" customFormat="1" ht="17.100000000000001" customHeight="1" x14ac:dyDescent="0.25">
      <c r="C1" s="1"/>
      <c r="M1" s="6"/>
      <c r="N1" s="6"/>
      <c r="O1" s="6"/>
      <c r="P1" s="6"/>
      <c r="Q1" s="6"/>
      <c r="R1" s="6"/>
      <c r="S1" s="6"/>
    </row>
    <row r="2" spans="3:19" s="2" customFormat="1" ht="17.100000000000001" customHeight="1" x14ac:dyDescent="0.25">
      <c r="M2" s="6"/>
      <c r="N2" s="6"/>
      <c r="O2" s="6"/>
      <c r="P2" s="6"/>
      <c r="Q2" s="6"/>
      <c r="R2" s="6"/>
      <c r="S2" s="6"/>
    </row>
    <row r="3" spans="3:19" s="2" customFormat="1" ht="17.100000000000001" customHeight="1" x14ac:dyDescent="0.25">
      <c r="M3" s="6"/>
      <c r="N3" s="6"/>
      <c r="O3" s="6"/>
      <c r="P3" s="6"/>
      <c r="Q3" s="6"/>
      <c r="R3" s="6"/>
      <c r="S3" s="6"/>
    </row>
    <row r="4" spans="3:19" ht="23.25" customHeight="1" x14ac:dyDescent="0.25"/>
    <row r="5" spans="3:19" s="40" customFormat="1" ht="18.75" customHeight="1" x14ac:dyDescent="0.25"/>
    <row r="8" spans="3:19" x14ac:dyDescent="0.25">
      <c r="S8" s="95"/>
    </row>
    <row r="9" spans="3:19" x14ac:dyDescent="0.25">
      <c r="S9" s="7"/>
    </row>
    <row r="12" spans="3:19" ht="15.75" x14ac:dyDescent="0.25">
      <c r="C12" s="92" t="s">
        <v>89</v>
      </c>
      <c r="D12" s="145" t="s">
        <v>54</v>
      </c>
      <c r="E12" s="145"/>
      <c r="F12" s="145"/>
      <c r="G12" s="40"/>
      <c r="H12" s="92" t="s">
        <v>87</v>
      </c>
      <c r="I12" s="145" t="s">
        <v>146</v>
      </c>
      <c r="J12" s="145"/>
      <c r="K12" s="145"/>
      <c r="L12" s="40"/>
      <c r="M12" s="92" t="s">
        <v>83</v>
      </c>
      <c r="N12" s="145"/>
      <c r="O12" s="145"/>
      <c r="P12" s="145"/>
    </row>
    <row r="16" spans="3:19" ht="15.75" x14ac:dyDescent="0.25">
      <c r="N16" s="92" t="s">
        <v>121</v>
      </c>
      <c r="O16" s="98">
        <f>calculos!B39</f>
        <v>2024</v>
      </c>
    </row>
    <row r="19" spans="11:19" x14ac:dyDescent="0.25">
      <c r="K19" s="3"/>
    </row>
    <row r="20" spans="11:19" x14ac:dyDescent="0.25">
      <c r="M20" s="8"/>
      <c r="N20" s="8"/>
      <c r="O20" s="8"/>
      <c r="P20" s="8"/>
      <c r="Q20" s="8"/>
      <c r="R20" s="8"/>
      <c r="S20" s="8"/>
    </row>
    <row r="21" spans="11:19" x14ac:dyDescent="0.25">
      <c r="M21" s="9"/>
      <c r="N21" s="9"/>
      <c r="O21" s="9"/>
      <c r="P21" s="9"/>
      <c r="Q21" s="9"/>
      <c r="R21" s="9"/>
      <c r="S21" s="9"/>
    </row>
  </sheetData>
  <sheetProtection algorithmName="SHA-512" hashValue="j/r1HgHxW4tC8fln4vmKDs5d0ePIlW4cNwSXb4SH7O8N/qSvYnxScdzskFBwm0nvf80JWRrHTpSl6+Yllaec8g==" saltValue="zaRFts2OXJh6dvals5C+Lw==" spinCount="100000" sheet="1" objects="1" scenarios="1"/>
  <mergeCells count="3">
    <mergeCell ref="D12:F12"/>
    <mergeCell ref="I12:K12"/>
    <mergeCell ref="N12:P12"/>
  </mergeCells>
  <phoneticPr fontId="5" type="noConversion"/>
  <dataValidations count="3">
    <dataValidation type="list" allowBlank="1" showInputMessage="1" showErrorMessage="1" sqref="N12" xr:uid="{9EA39B31-F47C-45E5-8320-85A1C6D1BE0C}">
      <formula1>motoristas</formula1>
    </dataValidation>
    <dataValidation type="list" allowBlank="1" showInputMessage="1" showErrorMessage="1" sqref="D12" xr:uid="{7B20BF43-DD86-48E2-BB92-52B147E47367}">
      <formula1>gastos</formula1>
    </dataValidation>
    <dataValidation type="list" allowBlank="1" showInputMessage="1" showErrorMessage="1" sqref="I12:K12" xr:uid="{5A7AB65F-44A0-4039-A11E-935359EB7B1D}">
      <formula1>Placas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5" r:id="rId4" name="Check Box 3">
              <controlPr defaultSize="0" autoFill="0" autoLine="0" autoPict="0">
                <anchor moveWithCells="1">
                  <from>
                    <xdr:col>13</xdr:col>
                    <xdr:colOff>0</xdr:colOff>
                    <xdr:row>12</xdr:row>
                    <xdr:rowOff>19050</xdr:rowOff>
                  </from>
                  <to>
                    <xdr:col>14</xdr:col>
                    <xdr:colOff>361950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5" name="Check Box 9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19050</xdr:rowOff>
                  </from>
                  <to>
                    <xdr:col>9</xdr:col>
                    <xdr:colOff>361950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6" name="Check Box 11">
              <controlPr defaultSize="0" autoFill="0" autoLine="0" autoPict="0">
                <anchor moveWithCells="1">
                  <from>
                    <xdr:col>3</xdr:col>
                    <xdr:colOff>0</xdr:colOff>
                    <xdr:row>12</xdr:row>
                    <xdr:rowOff>19050</xdr:rowOff>
                  </from>
                  <to>
                    <xdr:col>5</xdr:col>
                    <xdr:colOff>9525</xdr:colOff>
                    <xdr:row>13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2" r:id="rId7" name="Spinner 20">
              <controlPr defaultSize="0" autoPict="0">
                <anchor moveWithCells="1" sizeWithCells="1">
                  <from>
                    <xdr:col>15</xdr:col>
                    <xdr:colOff>133350</xdr:colOff>
                    <xdr:row>14</xdr:row>
                    <xdr:rowOff>133350</xdr:rowOff>
                  </from>
                  <to>
                    <xdr:col>15</xdr:col>
                    <xdr:colOff>352425</xdr:colOff>
                    <xdr:row>16</xdr:row>
                    <xdr:rowOff>85725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90A7D224-7217-4618-8367-C133F888B19F}">
            <xm:f>calculos!$B$27=TRUE</xm:f>
            <x14:dxf>
              <font>
                <b/>
                <i val="0"/>
                <strike/>
                <color theme="0" tint="-0.499984740745262"/>
              </font>
              <fill>
                <patternFill patternType="solid">
                  <bgColor rgb="FF323B59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expression" priority="3" id="{2C17B7C0-5904-454A-96E8-FDFE9272381B}">
            <xm:f>calculos!$B$26=TRUE</xm:f>
            <x14:dxf>
              <font>
                <b/>
                <i val="0"/>
                <strike/>
                <color theme="0" tint="-0.499984740745262"/>
              </font>
              <fill>
                <patternFill patternType="solid">
                  <bgColor rgb="FF323B59"/>
                </patternFill>
              </fill>
            </x14:dxf>
          </x14:cfRule>
          <xm:sqref>I12</xm:sqref>
        </x14:conditionalFormatting>
        <x14:conditionalFormatting xmlns:xm="http://schemas.microsoft.com/office/excel/2006/main">
          <x14:cfRule type="expression" priority="5" id="{09347800-7984-48FA-9E58-56EFB688C823}">
            <xm:f>calculos!$B$25=TRUE</xm:f>
            <x14:dxf>
              <font>
                <b/>
                <i val="0"/>
                <strike/>
                <color theme="0" tint="-0.499984740745262"/>
              </font>
              <fill>
                <patternFill patternType="solid">
                  <bgColor rgb="FF323B59"/>
                </patternFill>
              </fill>
            </x14:dxf>
          </x14:cfRule>
          <xm:sqref>N12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C9508-E23B-44D6-889E-806250C66A9F}">
  <sheetPr codeName="Planilha1"/>
  <dimension ref="B1:S28"/>
  <sheetViews>
    <sheetView workbookViewId="0">
      <selection activeCell="R9" sqref="R9"/>
    </sheetView>
  </sheetViews>
  <sheetFormatPr defaultRowHeight="15" x14ac:dyDescent="0.25"/>
  <cols>
    <col min="1" max="1" width="9.140625" style="4"/>
    <col min="2" max="8" width="10.140625" style="4" customWidth="1"/>
    <col min="9" max="9" width="23.42578125" style="4" customWidth="1"/>
    <col min="10" max="10" width="15.85546875" style="5" customWidth="1"/>
    <col min="11" max="12" width="14.140625" style="5" customWidth="1"/>
    <col min="13" max="13" width="12" style="5" customWidth="1"/>
    <col min="14" max="14" width="11.42578125" style="5" customWidth="1"/>
    <col min="15" max="15" width="9.42578125" style="5" customWidth="1"/>
    <col min="16" max="16" width="10.140625" style="5" customWidth="1"/>
    <col min="17" max="19" width="13.42578125" style="5" customWidth="1"/>
    <col min="20" max="23" width="12.140625" style="4" customWidth="1"/>
    <col min="24" max="16384" width="9.140625" style="4"/>
  </cols>
  <sheetData>
    <row r="1" spans="2:19" s="2" customFormat="1" ht="17.100000000000001" customHeight="1" x14ac:dyDescent="0.25">
      <c r="C1" s="1"/>
      <c r="J1" s="6"/>
      <c r="K1" s="6"/>
      <c r="L1" s="6"/>
      <c r="M1" s="6"/>
      <c r="N1" s="6"/>
      <c r="O1" s="6"/>
      <c r="P1" s="6"/>
      <c r="Q1" s="6"/>
      <c r="R1" s="6"/>
      <c r="S1" s="6"/>
    </row>
    <row r="2" spans="2:19" s="2" customFormat="1" ht="17.100000000000001" customHeight="1" x14ac:dyDescent="0.25">
      <c r="J2" s="6"/>
      <c r="K2" s="6"/>
      <c r="L2" s="6"/>
      <c r="M2" s="6"/>
      <c r="N2" s="6"/>
      <c r="O2" s="6"/>
      <c r="P2" s="6"/>
      <c r="Q2" s="6"/>
      <c r="R2" s="6"/>
      <c r="S2" s="6"/>
    </row>
    <row r="3" spans="2:19" s="2" customFormat="1" ht="17.100000000000001" customHeight="1" x14ac:dyDescent="0.25">
      <c r="J3" s="6"/>
      <c r="K3" s="6"/>
      <c r="L3" s="6"/>
      <c r="M3" s="6"/>
      <c r="N3" s="6"/>
      <c r="O3" s="6"/>
      <c r="P3" s="6"/>
      <c r="Q3" s="6"/>
      <c r="R3" s="6"/>
      <c r="S3" s="6"/>
    </row>
    <row r="4" spans="2:19" ht="33" customHeight="1" x14ac:dyDescent="0.25"/>
    <row r="5" spans="2:19" s="40" customFormat="1" ht="18.75" customHeight="1" x14ac:dyDescent="0.25">
      <c r="J5" s="105" t="s">
        <v>87</v>
      </c>
      <c r="K5" s="146"/>
      <c r="L5" s="146"/>
      <c r="M5" s="146"/>
      <c r="S5" s="92"/>
    </row>
    <row r="6" spans="2:19" ht="15.75" x14ac:dyDescent="0.25">
      <c r="B6" s="92" t="s">
        <v>121</v>
      </c>
      <c r="C6" s="142">
        <f>calculos!B55</f>
        <v>2024</v>
      </c>
      <c r="D6" s="5"/>
      <c r="E6" s="92" t="s">
        <v>122</v>
      </c>
      <c r="F6" s="142" t="str">
        <f>calculos!B61</f>
        <v>JUL</v>
      </c>
      <c r="G6" s="5"/>
      <c r="N6" s="4"/>
      <c r="O6" s="4"/>
      <c r="S6" s="97"/>
    </row>
    <row r="7" spans="2:19" x14ac:dyDescent="0.25">
      <c r="N7" s="4"/>
      <c r="O7" s="4"/>
      <c r="S7" s="97"/>
    </row>
    <row r="8" spans="2:19" x14ac:dyDescent="0.25">
      <c r="S8" s="97"/>
    </row>
    <row r="9" spans="2:19" x14ac:dyDescent="0.25">
      <c r="S9" s="97"/>
    </row>
    <row r="10" spans="2:19" x14ac:dyDescent="0.25">
      <c r="S10" s="92"/>
    </row>
    <row r="11" spans="2:19" x14ac:dyDescent="0.25">
      <c r="S11" s="92"/>
    </row>
    <row r="12" spans="2:19" ht="15.75" thickBot="1" x14ac:dyDescent="0.3">
      <c r="C12" s="92"/>
      <c r="D12" s="92"/>
      <c r="E12" s="92"/>
      <c r="F12" s="92"/>
      <c r="G12" s="40"/>
      <c r="L12" s="40"/>
      <c r="M12" s="105"/>
      <c r="N12" s="92"/>
      <c r="O12" s="92"/>
      <c r="P12" s="92"/>
      <c r="S12" s="92"/>
    </row>
    <row r="13" spans="2:19" ht="16.5" thickTop="1" thickBot="1" x14ac:dyDescent="0.3">
      <c r="J13" s="106" t="s">
        <v>130</v>
      </c>
      <c r="K13" s="106">
        <f ca="1">calculos!E3</f>
        <v>2024</v>
      </c>
      <c r="L13" s="106" t="str">
        <f ca="1">calculos!H4</f>
        <v>JULHO</v>
      </c>
      <c r="M13" s="106" t="s">
        <v>98</v>
      </c>
    </row>
    <row r="14" spans="2:19" ht="16.5" thickTop="1" thickBot="1" x14ac:dyDescent="0.3">
      <c r="I14" s="112" t="s">
        <v>143</v>
      </c>
      <c r="J14" s="113">
        <f>calculos!H65</f>
        <v>0</v>
      </c>
      <c r="K14" s="113">
        <f ca="1">calculos!H66</f>
        <v>0</v>
      </c>
      <c r="L14" s="113">
        <f ca="1">calculos!H67</f>
        <v>0</v>
      </c>
      <c r="M14" s="113">
        <f ca="1">calculos!H68</f>
        <v>0</v>
      </c>
    </row>
    <row r="15" spans="2:19" ht="16.5" thickTop="1" thickBot="1" x14ac:dyDescent="0.3">
      <c r="I15" s="112" t="s">
        <v>125</v>
      </c>
      <c r="J15" s="113">
        <f>calculos!I65</f>
        <v>0</v>
      </c>
      <c r="K15" s="114">
        <f ca="1">calculos!I66</f>
        <v>0</v>
      </c>
      <c r="L15" s="113">
        <f ca="1">calculos!I67</f>
        <v>0</v>
      </c>
      <c r="M15" s="113">
        <f ca="1">calculos!I68</f>
        <v>0</v>
      </c>
      <c r="O15" s="102"/>
      <c r="S15" s="97"/>
    </row>
    <row r="16" spans="2:19" ht="16.5" thickTop="1" thickBot="1" x14ac:dyDescent="0.3">
      <c r="I16" s="112" t="s">
        <v>126</v>
      </c>
      <c r="J16" s="113">
        <f>calculos!J65</f>
        <v>0</v>
      </c>
      <c r="K16" s="113">
        <f ca="1">calculos!J66</f>
        <v>0</v>
      </c>
      <c r="L16" s="113">
        <f ca="1">calculos!J67</f>
        <v>0</v>
      </c>
      <c r="M16" s="113">
        <f ca="1">calculos!J68</f>
        <v>0</v>
      </c>
      <c r="O16" s="102"/>
      <c r="S16" s="97"/>
    </row>
    <row r="17" spans="9:19" s="103" customFormat="1" ht="20.100000000000001" customHeight="1" thickTop="1" thickBot="1" x14ac:dyDescent="0.3">
      <c r="I17" s="112" t="s">
        <v>127</v>
      </c>
      <c r="J17" s="116">
        <f>calculos!K65</f>
        <v>0</v>
      </c>
      <c r="K17" s="116">
        <f ca="1">calculos!K66</f>
        <v>0</v>
      </c>
      <c r="L17" s="116">
        <f ca="1">calculos!K67</f>
        <v>0</v>
      </c>
      <c r="M17" s="116">
        <f ca="1">calculos!K68</f>
        <v>0</v>
      </c>
      <c r="N17" s="5"/>
      <c r="O17" s="102"/>
      <c r="P17" s="102"/>
      <c r="Q17" s="102"/>
      <c r="R17" s="102"/>
      <c r="S17" s="102"/>
    </row>
    <row r="18" spans="9:19" s="103" customFormat="1" ht="20.100000000000001" customHeight="1" thickTop="1" thickBot="1" x14ac:dyDescent="0.3">
      <c r="I18" s="143" t="s">
        <v>54</v>
      </c>
      <c r="J18" s="116">
        <f>calculos!L65</f>
        <v>0</v>
      </c>
      <c r="K18" s="116">
        <f ca="1">calculos!L66</f>
        <v>0</v>
      </c>
      <c r="L18" s="116">
        <f ca="1">calculos!L67</f>
        <v>0</v>
      </c>
      <c r="M18" s="116">
        <f ca="1">calculos!L68</f>
        <v>0</v>
      </c>
      <c r="N18" s="5"/>
      <c r="O18" s="102"/>
      <c r="P18" s="102"/>
      <c r="Q18" s="102"/>
      <c r="R18" s="102"/>
      <c r="S18" s="102"/>
    </row>
    <row r="19" spans="9:19" s="103" customFormat="1" ht="20.100000000000001" customHeight="1" thickTop="1" thickBot="1" x14ac:dyDescent="0.3">
      <c r="I19" s="143" t="s">
        <v>55</v>
      </c>
      <c r="J19" s="116">
        <f>calculos!M65</f>
        <v>0</v>
      </c>
      <c r="K19" s="116">
        <f ca="1">calculos!M66</f>
        <v>0</v>
      </c>
      <c r="L19" s="116">
        <f ca="1">calculos!M67</f>
        <v>0</v>
      </c>
      <c r="M19" s="116">
        <f ca="1">calculos!M68</f>
        <v>0</v>
      </c>
      <c r="N19" s="5"/>
      <c r="O19" s="9"/>
      <c r="Q19" s="102"/>
      <c r="R19" s="102"/>
      <c r="S19" s="101"/>
    </row>
    <row r="20" spans="9:19" s="103" customFormat="1" ht="20.100000000000001" customHeight="1" thickTop="1" x14ac:dyDescent="0.25">
      <c r="N20" s="102"/>
      <c r="O20" s="102"/>
      <c r="P20" s="8"/>
      <c r="Q20" s="8"/>
      <c r="R20" s="8"/>
      <c r="S20" s="8"/>
    </row>
    <row r="21" spans="9:19" s="103" customFormat="1" ht="20.100000000000001" customHeight="1" x14ac:dyDescent="0.25">
      <c r="N21" s="102"/>
      <c r="O21" s="102"/>
      <c r="Q21" s="102"/>
      <c r="R21" s="102"/>
      <c r="S21" s="102"/>
    </row>
    <row r="22" spans="9:19" s="103" customFormat="1" ht="20.100000000000001" customHeight="1" x14ac:dyDescent="0.25">
      <c r="I22" s="120" t="s">
        <v>141</v>
      </c>
      <c r="J22" s="144" t="s">
        <v>140</v>
      </c>
      <c r="K22" s="120" t="s">
        <v>142</v>
      </c>
      <c r="L22" s="147" t="s">
        <v>79</v>
      </c>
      <c r="M22" s="147"/>
      <c r="P22" s="107"/>
      <c r="Q22" s="107"/>
      <c r="R22" s="107"/>
      <c r="S22" s="5"/>
    </row>
    <row r="23" spans="9:19" s="103" customFormat="1" ht="20.100000000000001" customHeight="1" x14ac:dyDescent="0.25">
      <c r="P23" s="108"/>
      <c r="Q23" s="108"/>
      <c r="R23" s="108"/>
      <c r="S23" s="5"/>
    </row>
    <row r="24" spans="9:19" s="103" customFormat="1" ht="20.100000000000001" customHeight="1" x14ac:dyDescent="0.25">
      <c r="P24" s="108"/>
      <c r="Q24" s="108"/>
      <c r="R24" s="108"/>
      <c r="S24" s="5"/>
    </row>
    <row r="25" spans="9:19" x14ac:dyDescent="0.25">
      <c r="P25" s="108"/>
      <c r="Q25" s="108"/>
      <c r="R25" s="108"/>
    </row>
    <row r="26" spans="9:19" x14ac:dyDescent="0.25">
      <c r="P26" s="4"/>
    </row>
    <row r="27" spans="9:19" x14ac:dyDescent="0.25">
      <c r="P27" s="108"/>
    </row>
    <row r="28" spans="9:19" x14ac:dyDescent="0.25">
      <c r="M28" s="108"/>
      <c r="N28" s="108"/>
      <c r="O28" s="108"/>
      <c r="P28" s="108"/>
    </row>
  </sheetData>
  <sheetProtection algorithmName="SHA-512" hashValue="nv5uKWx7QI9Sw/XO08aQmIEON+8g6AhE5yFYACTaHBWTcaLKHjPxoIbKbzY2/Bi3/XFDcz9IXrPr2mn64qArpA==" saltValue="OuvcZ9f1C/fGkBViCmvYJg==" spinCount="100000" sheet="1" objects="1" scenarios="1"/>
  <mergeCells count="2">
    <mergeCell ref="K5:M5"/>
    <mergeCell ref="L22:M22"/>
  </mergeCells>
  <dataValidations count="2">
    <dataValidation type="list" allowBlank="1" showInputMessage="1" showErrorMessage="1" sqref="K5" xr:uid="{E1E6D6C8-5541-4CE6-BD03-50D6327F08A6}">
      <formula1>Placas</formula1>
    </dataValidation>
    <dataValidation type="list" allowBlank="1" showInputMessage="1" showErrorMessage="1" sqref="I18:I19" xr:uid="{C4367AB2-86F8-4359-A732-0425D28C989E}">
      <formula1>gastos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415" r:id="rId4" name="Spinner 7">
              <controlPr defaultSize="0" autoPict="0">
                <anchor moveWithCells="1" sizeWithCells="1">
                  <from>
                    <xdr:col>3</xdr:col>
                    <xdr:colOff>38100</xdr:colOff>
                    <xdr:row>4</xdr:row>
                    <xdr:rowOff>219075</xdr:rowOff>
                  </from>
                  <to>
                    <xdr:col>3</xdr:col>
                    <xdr:colOff>257175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6" r:id="rId5" name="Spinner 8">
              <controlPr defaultSize="0" autoPict="0">
                <anchor moveWithCells="1" sizeWithCells="1">
                  <from>
                    <xdr:col>6</xdr:col>
                    <xdr:colOff>38100</xdr:colOff>
                    <xdr:row>4</xdr:row>
                    <xdr:rowOff>219075</xdr:rowOff>
                  </from>
                  <to>
                    <xdr:col>6</xdr:col>
                    <xdr:colOff>257175</xdr:colOff>
                    <xdr:row>7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7" r:id="rId6" name="Check Box 9">
              <controlPr defaultSize="0" autoFill="0" autoLine="0" autoPict="0">
                <anchor moveWithCells="1">
                  <from>
                    <xdr:col>1</xdr:col>
                    <xdr:colOff>304800</xdr:colOff>
                    <xdr:row>6</xdr:row>
                    <xdr:rowOff>28575</xdr:rowOff>
                  </from>
                  <to>
                    <xdr:col>2</xdr:col>
                    <xdr:colOff>666750</xdr:colOff>
                    <xdr:row>7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7418" r:id="rId7" name="Check Box 10">
              <controlPr defaultSize="0" autoFill="0" autoLine="0" autoPict="0">
                <anchor moveWithCells="1">
                  <from>
                    <xdr:col>4</xdr:col>
                    <xdr:colOff>304800</xdr:colOff>
                    <xdr:row>6</xdr:row>
                    <xdr:rowOff>28575</xdr:rowOff>
                  </from>
                  <to>
                    <xdr:col>5</xdr:col>
                    <xdr:colOff>666750</xdr:colOff>
                    <xdr:row>7</xdr:row>
                    <xdr:rowOff>57150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793CD115-EB5B-4678-9F09-4A5881F7C6BD}">
            <xm:f>calculos!$E$54=TRUE</xm:f>
            <x14:dxf>
              <font>
                <b/>
                <i val="0"/>
                <strike/>
                <color theme="0" tint="-0.499984740745262"/>
              </font>
              <fill>
                <patternFill patternType="solid">
                  <bgColor rgb="FF323B59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expression" priority="3" id="{BCD497C6-3C24-47E3-ABB1-B83FA8171E8B}">
            <xm:f>OR(calculos!$E$54=TRUE,calculos!$E$55=TRUE)</xm:f>
            <x14:dxf>
              <font>
                <b/>
                <i val="0"/>
                <strike/>
                <color theme="0" tint="-0.499984740745262"/>
              </font>
              <fill>
                <patternFill patternType="solid">
                  <bgColor rgb="FF323B59"/>
                </patternFill>
              </fill>
            </x14:dxf>
          </x14:cfRule>
          <xm:sqref>F6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CD858A4-C5A4-424C-AACF-7D7C4CDA1D86}">
          <x14:formula1>
            <xm:f>calculos!$A$76:$A$78</xm:f>
          </x14:formula1>
          <xm:sqref>J22</xm:sqref>
        </x14:dataValidation>
        <x14:dataValidation type="list" allowBlank="1" showInputMessage="1" showErrorMessage="1" xr:uid="{55646766-D97F-4D39-B567-374E973C66F0}">
          <x14:formula1>
            <xm:f>calculos!$A$81:$A$83</xm:f>
          </x14:formula1>
          <xm:sqref>L22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229A3A-9716-45B8-B4B2-7FA09869B896}">
  <sheetPr codeName="Planilha9"/>
  <dimension ref="B1:W205"/>
  <sheetViews>
    <sheetView workbookViewId="0">
      <pane ySplit="5" topLeftCell="A6" activePane="bottomLeft" state="frozen"/>
      <selection pane="bottomLeft" activeCell="A4" sqref="A4"/>
    </sheetView>
  </sheetViews>
  <sheetFormatPr defaultRowHeight="12.75" x14ac:dyDescent="0.2"/>
  <cols>
    <col min="1" max="1" width="2.28515625" style="45" customWidth="1"/>
    <col min="2" max="2" width="4.42578125" style="53" customWidth="1"/>
    <col min="3" max="3" width="14.140625" style="24" customWidth="1"/>
    <col min="4" max="4" width="15.140625" style="24" customWidth="1"/>
    <col min="5" max="5" width="16.85546875" style="24" customWidth="1"/>
    <col min="6" max="6" width="15.5703125" style="24" customWidth="1"/>
    <col min="7" max="7" width="57.5703125" style="24" customWidth="1"/>
    <col min="8" max="8" width="30" style="29" customWidth="1"/>
    <col min="9" max="9" width="9.140625" style="45"/>
    <col min="10" max="10" width="9.140625" style="126"/>
    <col min="11" max="11" width="10.7109375" style="129" customWidth="1"/>
    <col min="12" max="12" width="10.7109375" style="126" customWidth="1"/>
    <col min="13" max="14" width="10.7109375" style="129" customWidth="1"/>
    <col min="15" max="15" width="20.7109375" style="129" customWidth="1"/>
    <col min="16" max="16" width="13.42578125" style="129" customWidth="1"/>
    <col min="17" max="17" width="3" style="129" customWidth="1"/>
    <col min="18" max="19" width="13.42578125" style="129" customWidth="1"/>
    <col min="20" max="23" width="12.140625" style="126" customWidth="1"/>
    <col min="24" max="16384" width="9.140625" style="45"/>
  </cols>
  <sheetData>
    <row r="1" spans="2:23" s="52" customFormat="1" ht="17.100000000000001" customHeight="1" x14ac:dyDescent="0.2">
      <c r="B1" s="48"/>
      <c r="C1" s="23"/>
      <c r="D1" s="80"/>
      <c r="E1" s="23"/>
      <c r="F1" s="23"/>
      <c r="G1" s="23"/>
      <c r="H1" s="27"/>
      <c r="J1" s="127"/>
      <c r="K1" s="128"/>
      <c r="L1" s="127"/>
      <c r="M1" s="128"/>
      <c r="N1" s="128"/>
      <c r="O1" s="128"/>
      <c r="P1" s="128"/>
      <c r="Q1" s="128"/>
      <c r="R1" s="128"/>
      <c r="S1" s="128"/>
      <c r="T1" s="127"/>
      <c r="U1" s="127"/>
      <c r="V1" s="127"/>
      <c r="W1" s="127"/>
    </row>
    <row r="2" spans="2:23" s="52" customFormat="1" ht="17.100000000000001" customHeight="1" x14ac:dyDescent="0.2">
      <c r="B2" s="48"/>
      <c r="C2" s="23"/>
      <c r="D2" s="23"/>
      <c r="E2" s="23"/>
      <c r="F2" s="23"/>
      <c r="G2" s="23"/>
      <c r="H2" s="27"/>
      <c r="J2" s="127"/>
      <c r="K2" s="128"/>
      <c r="L2" s="127"/>
      <c r="M2" s="128"/>
      <c r="N2" s="128"/>
      <c r="O2" s="128"/>
      <c r="P2" s="128"/>
      <c r="Q2" s="128"/>
      <c r="R2" s="128"/>
      <c r="S2" s="128"/>
      <c r="T2" s="127"/>
      <c r="U2" s="127"/>
      <c r="V2" s="127"/>
      <c r="W2" s="127"/>
    </row>
    <row r="3" spans="2:23" s="52" customFormat="1" ht="17.100000000000001" customHeight="1" x14ac:dyDescent="0.2">
      <c r="B3" s="48"/>
      <c r="C3" s="23"/>
      <c r="D3" s="23"/>
      <c r="E3" s="23"/>
      <c r="F3" s="23"/>
      <c r="G3" s="23"/>
      <c r="H3" s="27"/>
      <c r="J3" s="127"/>
      <c r="K3" s="128"/>
      <c r="L3" s="127"/>
      <c r="M3" s="128"/>
      <c r="N3" s="128"/>
      <c r="O3" s="128"/>
      <c r="P3" s="128"/>
      <c r="Q3" s="128"/>
      <c r="R3" s="128"/>
      <c r="S3" s="128"/>
      <c r="T3" s="127"/>
      <c r="U3" s="127"/>
      <c r="V3" s="127"/>
      <c r="W3" s="127"/>
    </row>
    <row r="4" spans="2:23" ht="24" customHeight="1" x14ac:dyDescent="0.2">
      <c r="H4" s="81" t="s">
        <v>73</v>
      </c>
      <c r="K4" s="148" t="s">
        <v>119</v>
      </c>
      <c r="L4" s="148"/>
      <c r="M4" s="148"/>
      <c r="N4" s="148"/>
      <c r="O4" s="148"/>
      <c r="P4" s="148"/>
      <c r="R4" s="148" t="s">
        <v>119</v>
      </c>
      <c r="S4" s="148"/>
      <c r="T4" s="148"/>
      <c r="U4" s="148"/>
      <c r="V4" s="148"/>
      <c r="W4" s="148"/>
    </row>
    <row r="5" spans="2:23" ht="20.100000000000001" customHeight="1" x14ac:dyDescent="0.2">
      <c r="B5" s="41" t="s">
        <v>30</v>
      </c>
      <c r="C5" s="42" t="s">
        <v>25</v>
      </c>
      <c r="D5" s="42" t="s">
        <v>26</v>
      </c>
      <c r="E5" s="42" t="s">
        <v>27</v>
      </c>
      <c r="F5" s="42" t="s">
        <v>28</v>
      </c>
      <c r="G5" s="65" t="s">
        <v>31</v>
      </c>
      <c r="H5" s="82" t="s">
        <v>72</v>
      </c>
      <c r="J5" s="129" t="s">
        <v>118</v>
      </c>
      <c r="K5" s="129" t="s">
        <v>112</v>
      </c>
      <c r="L5" s="126" t="s">
        <v>114</v>
      </c>
      <c r="M5" s="129" t="s">
        <v>115</v>
      </c>
      <c r="N5" s="129" t="s">
        <v>116</v>
      </c>
      <c r="O5" s="129" t="s">
        <v>117</v>
      </c>
      <c r="P5" s="129" t="s">
        <v>112</v>
      </c>
      <c r="R5" s="129" t="s">
        <v>120</v>
      </c>
      <c r="S5" s="126" t="s">
        <v>114</v>
      </c>
      <c r="T5" s="129" t="s">
        <v>115</v>
      </c>
      <c r="U5" s="129" t="s">
        <v>116</v>
      </c>
      <c r="V5" s="129" t="s">
        <v>117</v>
      </c>
      <c r="W5" s="129" t="s">
        <v>120</v>
      </c>
    </row>
    <row r="6" spans="2:23" ht="20.100000000000001" customHeight="1" x14ac:dyDescent="0.2">
      <c r="B6" s="57">
        <v>1</v>
      </c>
      <c r="C6" s="139"/>
      <c r="D6" s="139"/>
      <c r="E6" s="139"/>
      <c r="F6" s="139"/>
      <c r="G6" s="139"/>
      <c r="H6" s="30" t="str">
        <f>IF(F6="","",D6&amp;" "&amp;E6&amp;" "&amp;F6)</f>
        <v/>
      </c>
      <c r="J6" s="129">
        <f>COUNTA($F$6:$F$205)</f>
        <v>0</v>
      </c>
      <c r="K6" s="129" t="str">
        <f>IF(H6="","",COUNTIFS(Rotas!$G:$G,Veículos!H6,Rotas!$C:$C,"&gt;="&amp;calculos!$I$53,Rotas!$C:$C,"&lt;="&amp;calculos!$J$53))</f>
        <v/>
      </c>
      <c r="L6" s="126" t="str">
        <f>IF(K6="","",IF(K6=0,0,K6-ROW()/10000000))</f>
        <v/>
      </c>
      <c r="M6" s="130">
        <v>1</v>
      </c>
      <c r="N6" s="130" t="str">
        <f>IF(M6&gt;$J$6,"",IF(LARGE($L$6:$L$205,M6)=0,"",LARGE($L$6:$L$205,M6)))</f>
        <v/>
      </c>
      <c r="O6" s="130" t="str">
        <f>IF(N6="","",INDEX($H$6:$H$205,MATCH(N6,$L$6:$L$205,0),1))</f>
        <v/>
      </c>
      <c r="P6" s="130" t="str">
        <f>INDEX($K$6:$K$205,MATCH(O6,$H$6:$H$205,0),1)</f>
        <v/>
      </c>
      <c r="R6" s="129" t="str">
        <f>IF(H6="","",SUMIFS(Gastos!$H:$H,Gastos!$E:$E,H6,Gastos!$C:$C,"&gt;="&amp;calculos!$I$53,Gastos!$C:$C,"&lt;="&amp;calculos!$J$53))</f>
        <v/>
      </c>
      <c r="S6" s="126" t="str">
        <f>IF(R6="","",IF(R6=0,0,R6-ROW()/10000000))</f>
        <v/>
      </c>
      <c r="T6" s="130">
        <v>1</v>
      </c>
      <c r="U6" s="130" t="str">
        <f>IF(T6&gt;$J$6,"",IF(LARGE($S$6:$S$205,T6)=0,"",LARGE($S$6:$S$205,T6)))</f>
        <v/>
      </c>
      <c r="V6" s="130" t="str">
        <f>IF(U6="","",INDEX($H$6:$H$205,MATCH(U6,$S$6:$S$205,0),1))</f>
        <v/>
      </c>
      <c r="W6" s="131" t="str">
        <f>INDEX($R$6:$R$205,MATCH(V6,$H$6:$H$205,0),1)</f>
        <v/>
      </c>
    </row>
    <row r="7" spans="2:23" ht="20.100000000000001" customHeight="1" x14ac:dyDescent="0.2">
      <c r="B7" s="57">
        <v>2</v>
      </c>
      <c r="C7" s="139"/>
      <c r="D7" s="139"/>
      <c r="E7" s="139"/>
      <c r="F7" s="139"/>
      <c r="G7" s="139"/>
      <c r="H7" s="30" t="str">
        <f t="shared" ref="H7:H27" si="0">IF(F7="","",D7&amp;" "&amp;E7&amp;" "&amp;F7)</f>
        <v/>
      </c>
      <c r="K7" s="129" t="str">
        <f>IF(H7="","",COUNTIFS(Rotas!$G:$G,Veículos!H7,Rotas!$C:$C,"&gt;="&amp;calculos!$I$53,Rotas!$C:$C,"&lt;="&amp;calculos!$J$53))</f>
        <v/>
      </c>
      <c r="L7" s="126" t="str">
        <f t="shared" ref="L7:L70" si="1">IF(K7="","",IF(K7=0,0,K7-ROW()/10000000))</f>
        <v/>
      </c>
      <c r="M7" s="130">
        <v>2</v>
      </c>
      <c r="N7" s="130" t="str">
        <f>IF(M7&gt;$J$6,"",IF(LARGE($L$6:$L$205,M7)=0,"",LARGE($L$6:$L$205,M7)))</f>
        <v/>
      </c>
      <c r="O7" s="130" t="str">
        <f t="shared" ref="O7:O10" si="2">IF(N7="","",INDEX($H$6:$H$205,MATCH(N7,$L$6:$L$205,0),1))</f>
        <v/>
      </c>
      <c r="P7" s="130" t="str">
        <f t="shared" ref="P7:P10" si="3">INDEX($K$6:$K$205,MATCH(O7,$H$6:$H$205,0),1)</f>
        <v/>
      </c>
      <c r="R7" s="129" t="str">
        <f>IF(H7="","",SUMIFS(Gastos!$H:$H,Gastos!$E:$E,H7,Gastos!$C:$C,"&gt;="&amp;calculos!$I$53,Gastos!$C:$C,"&lt;="&amp;calculos!$J$53))</f>
        <v/>
      </c>
      <c r="S7" s="126" t="str">
        <f t="shared" ref="S7:S10" si="4">IF(R7="","",IF(R7=0,0,R7-ROW()/10000000))</f>
        <v/>
      </c>
      <c r="T7" s="130">
        <v>2</v>
      </c>
      <c r="U7" s="130" t="str">
        <f t="shared" ref="U7:U10" si="5">IF(T7&gt;$J$6,"",IF(LARGE($S$6:$S$205,T7)=0,"",LARGE($S$6:$S$205,T7)))</f>
        <v/>
      </c>
      <c r="V7" s="130" t="str">
        <f t="shared" ref="V7:V10" si="6">IF(U7="","",INDEX($H$6:$H$205,MATCH(U7,$S$6:$S$205,0),1))</f>
        <v/>
      </c>
      <c r="W7" s="131" t="str">
        <f t="shared" ref="W7:W10" si="7">INDEX($R$6:$R$205,MATCH(V7,$H$6:$H$205,0),1)</f>
        <v/>
      </c>
    </row>
    <row r="8" spans="2:23" ht="20.100000000000001" customHeight="1" x14ac:dyDescent="0.2">
      <c r="B8" s="57">
        <v>3</v>
      </c>
      <c r="C8" s="139"/>
      <c r="D8" s="139"/>
      <c r="E8" s="139"/>
      <c r="F8" s="139"/>
      <c r="G8" s="139"/>
      <c r="H8" s="30" t="str">
        <f t="shared" si="0"/>
        <v/>
      </c>
      <c r="K8" s="129" t="str">
        <f>IF(H8="","",COUNTIFS(Rotas!$G:$G,Veículos!H8,Rotas!$C:$C,"&gt;="&amp;calculos!$I$53,Rotas!$C:$C,"&lt;="&amp;calculos!$J$53))</f>
        <v/>
      </c>
      <c r="L8" s="126" t="str">
        <f t="shared" si="1"/>
        <v/>
      </c>
      <c r="M8" s="130">
        <v>3</v>
      </c>
      <c r="N8" s="130" t="str">
        <f>IF(M8&gt;$J$6,"",IF(LARGE($L$6:$L$205,M8)=0,"",LARGE($L$6:$L$205,M8)))</f>
        <v/>
      </c>
      <c r="O8" s="130" t="str">
        <f t="shared" si="2"/>
        <v/>
      </c>
      <c r="P8" s="130" t="str">
        <f t="shared" si="3"/>
        <v/>
      </c>
      <c r="R8" s="129" t="str">
        <f>IF(H8="","",SUMIFS(Gastos!$H:$H,Gastos!$E:$E,H8,Gastos!$C:$C,"&gt;="&amp;calculos!$I$53,Gastos!$C:$C,"&lt;="&amp;calculos!$J$53))</f>
        <v/>
      </c>
      <c r="S8" s="126" t="str">
        <f t="shared" si="4"/>
        <v/>
      </c>
      <c r="T8" s="130">
        <v>3</v>
      </c>
      <c r="U8" s="130" t="str">
        <f t="shared" si="5"/>
        <v/>
      </c>
      <c r="V8" s="130" t="str">
        <f t="shared" si="6"/>
        <v/>
      </c>
      <c r="W8" s="131" t="str">
        <f t="shared" si="7"/>
        <v/>
      </c>
    </row>
    <row r="9" spans="2:23" ht="20.100000000000001" customHeight="1" x14ac:dyDescent="0.2">
      <c r="B9" s="57">
        <v>4</v>
      </c>
      <c r="C9" s="139"/>
      <c r="D9" s="139"/>
      <c r="E9" s="139"/>
      <c r="F9" s="139"/>
      <c r="G9" s="139"/>
      <c r="H9" s="30" t="str">
        <f t="shared" si="0"/>
        <v/>
      </c>
      <c r="K9" s="129" t="str">
        <f>IF(H9="","",COUNTIFS(Rotas!$G:$G,Veículos!H9,Rotas!$C:$C,"&gt;="&amp;calculos!$I$53,Rotas!$C:$C,"&lt;="&amp;calculos!$J$53))</f>
        <v/>
      </c>
      <c r="L9" s="126" t="str">
        <f t="shared" si="1"/>
        <v/>
      </c>
      <c r="M9" s="130">
        <v>4</v>
      </c>
      <c r="N9" s="130" t="str">
        <f>IF(M9&gt;$J$6,"",IF(LARGE($L$6:$L$205,M9)=0,"",LARGE($L$6:$L$205,M9)))</f>
        <v/>
      </c>
      <c r="O9" s="130" t="str">
        <f t="shared" si="2"/>
        <v/>
      </c>
      <c r="P9" s="130" t="str">
        <f t="shared" si="3"/>
        <v/>
      </c>
      <c r="R9" s="129" t="str">
        <f>IF(H9="","",SUMIFS(Gastos!$H:$H,Gastos!$E:$E,H9,Gastos!$C:$C,"&gt;="&amp;calculos!$I$53,Gastos!$C:$C,"&lt;="&amp;calculos!$J$53))</f>
        <v/>
      </c>
      <c r="S9" s="126" t="str">
        <f t="shared" si="4"/>
        <v/>
      </c>
      <c r="T9" s="130">
        <v>4</v>
      </c>
      <c r="U9" s="130" t="str">
        <f t="shared" si="5"/>
        <v/>
      </c>
      <c r="V9" s="130" t="str">
        <f t="shared" si="6"/>
        <v/>
      </c>
      <c r="W9" s="131" t="str">
        <f t="shared" si="7"/>
        <v/>
      </c>
    </row>
    <row r="10" spans="2:23" ht="20.100000000000001" customHeight="1" x14ac:dyDescent="0.2">
      <c r="B10" s="57">
        <v>5</v>
      </c>
      <c r="C10" s="139"/>
      <c r="D10" s="139"/>
      <c r="E10" s="139"/>
      <c r="F10" s="139"/>
      <c r="G10" s="139"/>
      <c r="H10" s="30" t="str">
        <f t="shared" si="0"/>
        <v/>
      </c>
      <c r="K10" s="129" t="str">
        <f>IF(H10="","",COUNTIFS(Rotas!$G:$G,Veículos!H10,Rotas!$C:$C,"&gt;="&amp;calculos!$I$53,Rotas!$C:$C,"&lt;="&amp;calculos!$J$53))</f>
        <v/>
      </c>
      <c r="L10" s="126" t="str">
        <f t="shared" si="1"/>
        <v/>
      </c>
      <c r="M10" s="130">
        <v>5</v>
      </c>
      <c r="N10" s="130" t="str">
        <f>IF(M10&gt;$J$6,"",IF(LARGE($L$6:$L$205,M10)=0,"",LARGE($L$6:$L$205,M10)))</f>
        <v/>
      </c>
      <c r="O10" s="130" t="str">
        <f t="shared" si="2"/>
        <v/>
      </c>
      <c r="P10" s="130" t="str">
        <f t="shared" si="3"/>
        <v/>
      </c>
      <c r="R10" s="129" t="str">
        <f>IF(H10="","",SUMIFS(Gastos!$H:$H,Gastos!$E:$E,H10,Gastos!$C:$C,"&gt;="&amp;calculos!$I$53,Gastos!$C:$C,"&lt;="&amp;calculos!$J$53))</f>
        <v/>
      </c>
      <c r="S10" s="126" t="str">
        <f t="shared" si="4"/>
        <v/>
      </c>
      <c r="T10" s="130">
        <v>5</v>
      </c>
      <c r="U10" s="130" t="str">
        <f t="shared" si="5"/>
        <v/>
      </c>
      <c r="V10" s="130" t="str">
        <f t="shared" si="6"/>
        <v/>
      </c>
      <c r="W10" s="131" t="str">
        <f t="shared" si="7"/>
        <v/>
      </c>
    </row>
    <row r="11" spans="2:23" ht="20.100000000000001" customHeight="1" x14ac:dyDescent="0.2">
      <c r="B11" s="57">
        <v>6</v>
      </c>
      <c r="C11" s="25"/>
      <c r="D11" s="25"/>
      <c r="E11" s="25"/>
      <c r="F11" s="25"/>
      <c r="G11" s="25"/>
      <c r="H11" s="30" t="str">
        <f t="shared" si="0"/>
        <v/>
      </c>
      <c r="K11" s="129" t="str">
        <f>IF(H11="","",COUNTIFS(Rotas!$G:$G,Veículos!H11,Rotas!$C:$C,"&gt;="&amp;calculos!$I$53,Rotas!$C:$C,"&lt;="&amp;calculos!$J$53))</f>
        <v/>
      </c>
      <c r="L11" s="126" t="str">
        <f t="shared" si="1"/>
        <v/>
      </c>
      <c r="R11" s="129" t="str">
        <f>IF(H11="","",SUMIFS(Gastos!$H:$H,Gastos!$E:$E,H11,Gastos!$C:$C,"&gt;="&amp;calculos!$I$53,Gastos!$C:$C,"&lt;="&amp;calculos!$J$53))</f>
        <v/>
      </c>
    </row>
    <row r="12" spans="2:23" ht="20.100000000000001" customHeight="1" x14ac:dyDescent="0.2">
      <c r="B12" s="57">
        <v>7</v>
      </c>
      <c r="C12" s="25"/>
      <c r="D12" s="25"/>
      <c r="E12" s="25"/>
      <c r="F12" s="25"/>
      <c r="G12" s="25"/>
      <c r="H12" s="30" t="str">
        <f t="shared" si="0"/>
        <v/>
      </c>
      <c r="K12" s="129" t="str">
        <f>IF(H12="","",COUNTIFS(Rotas!$G:$G,Veículos!H12,Rotas!$C:$C,"&gt;="&amp;calculos!$I$53,Rotas!$C:$C,"&lt;="&amp;calculos!$J$53))</f>
        <v/>
      </c>
      <c r="L12" s="126" t="str">
        <f t="shared" si="1"/>
        <v/>
      </c>
      <c r="R12" s="129" t="str">
        <f>IF(H12="","",SUMIFS(Gastos!$H:$H,Gastos!$E:$E,H12,Gastos!$C:$C,"&gt;="&amp;calculos!$I$53,Gastos!$C:$C,"&lt;="&amp;calculos!$J$53))</f>
        <v/>
      </c>
    </row>
    <row r="13" spans="2:23" ht="20.100000000000001" customHeight="1" x14ac:dyDescent="0.2">
      <c r="B13" s="57">
        <v>8</v>
      </c>
      <c r="C13" s="25"/>
      <c r="D13" s="25"/>
      <c r="E13" s="25"/>
      <c r="F13" s="25"/>
      <c r="G13" s="25"/>
      <c r="H13" s="30" t="str">
        <f t="shared" si="0"/>
        <v/>
      </c>
      <c r="K13" s="129" t="str">
        <f>IF(H13="","",COUNTIFS(Rotas!$G:$G,Veículos!H13,Rotas!$C:$C,"&gt;="&amp;calculos!$I$53,Rotas!$C:$C,"&lt;="&amp;calculos!$J$53))</f>
        <v/>
      </c>
      <c r="L13" s="126" t="str">
        <f t="shared" si="1"/>
        <v/>
      </c>
      <c r="R13" s="129" t="str">
        <f>IF(H13="","",SUMIFS(Gastos!$H:$H,Gastos!$E:$E,H13,Gastos!$C:$C,"&gt;="&amp;calculos!$I$53,Gastos!$C:$C,"&lt;="&amp;calculos!$J$53))</f>
        <v/>
      </c>
    </row>
    <row r="14" spans="2:23" ht="20.100000000000001" customHeight="1" x14ac:dyDescent="0.2">
      <c r="B14" s="57">
        <v>9</v>
      </c>
      <c r="C14" s="25"/>
      <c r="D14" s="25"/>
      <c r="E14" s="25"/>
      <c r="F14" s="25"/>
      <c r="G14" s="25"/>
      <c r="H14" s="30" t="str">
        <f t="shared" si="0"/>
        <v/>
      </c>
      <c r="K14" s="129" t="str">
        <f>IF(H14="","",COUNTIFS(Rotas!$G:$G,Veículos!H14,Rotas!$C:$C,"&gt;="&amp;calculos!$I$53,Rotas!$C:$C,"&lt;="&amp;calculos!$J$53))</f>
        <v/>
      </c>
      <c r="L14" s="126" t="str">
        <f t="shared" si="1"/>
        <v/>
      </c>
      <c r="R14" s="129" t="str">
        <f>IF(H14="","",SUMIFS(Gastos!$H:$H,Gastos!$E:$E,H14,Gastos!$C:$C,"&gt;="&amp;calculos!$I$53,Gastos!$C:$C,"&lt;="&amp;calculos!$J$53))</f>
        <v/>
      </c>
    </row>
    <row r="15" spans="2:23" ht="20.100000000000001" customHeight="1" x14ac:dyDescent="0.2">
      <c r="B15" s="57">
        <v>10</v>
      </c>
      <c r="C15" s="25"/>
      <c r="D15" s="25"/>
      <c r="E15" s="25"/>
      <c r="F15" s="25"/>
      <c r="G15" s="25"/>
      <c r="H15" s="30" t="str">
        <f t="shared" si="0"/>
        <v/>
      </c>
      <c r="K15" s="129" t="str">
        <f>IF(H15="","",COUNTIFS(Rotas!$G:$G,Veículos!H15,Rotas!$C:$C,"&gt;="&amp;calculos!$I$53,Rotas!$C:$C,"&lt;="&amp;calculos!$J$53))</f>
        <v/>
      </c>
      <c r="L15" s="126" t="str">
        <f t="shared" si="1"/>
        <v/>
      </c>
      <c r="R15" s="129" t="str">
        <f>IF(H15="","",SUMIFS(Gastos!$H:$H,Gastos!$E:$E,H15,Gastos!$C:$C,"&gt;="&amp;calculos!$I$53,Gastos!$C:$C,"&lt;="&amp;calculos!$J$53))</f>
        <v/>
      </c>
    </row>
    <row r="16" spans="2:23" ht="20.100000000000001" customHeight="1" x14ac:dyDescent="0.2">
      <c r="B16" s="57">
        <v>11</v>
      </c>
      <c r="C16" s="25"/>
      <c r="D16" s="25"/>
      <c r="E16" s="25"/>
      <c r="F16" s="25"/>
      <c r="G16" s="25"/>
      <c r="H16" s="30" t="str">
        <f t="shared" si="0"/>
        <v/>
      </c>
      <c r="K16" s="129" t="str">
        <f>IF(H16="","",COUNTIFS(Rotas!$G:$G,Veículos!H16,Rotas!$C:$C,"&gt;="&amp;calculos!$I$53,Rotas!$C:$C,"&lt;="&amp;calculos!$J$53))</f>
        <v/>
      </c>
      <c r="L16" s="126" t="str">
        <f t="shared" si="1"/>
        <v/>
      </c>
      <c r="R16" s="129" t="str">
        <f>IF(H16="","",SUMIFS(Gastos!$H:$H,Gastos!$E:$E,H16,Gastos!$C:$C,"&gt;="&amp;calculos!$I$53,Gastos!$C:$C,"&lt;="&amp;calculos!$J$53))</f>
        <v/>
      </c>
    </row>
    <row r="17" spans="2:19" ht="20.100000000000001" customHeight="1" x14ac:dyDescent="0.2">
      <c r="B17" s="57">
        <v>12</v>
      </c>
      <c r="C17" s="25"/>
      <c r="D17" s="25"/>
      <c r="E17" s="25"/>
      <c r="F17" s="25"/>
      <c r="G17" s="25"/>
      <c r="H17" s="30" t="str">
        <f t="shared" si="0"/>
        <v/>
      </c>
      <c r="K17" s="129" t="str">
        <f>IF(H17="","",COUNTIFS(Rotas!$G:$G,Veículos!H17,Rotas!$C:$C,"&gt;="&amp;calculos!$I$53,Rotas!$C:$C,"&lt;="&amp;calculos!$J$53))</f>
        <v/>
      </c>
      <c r="L17" s="126" t="str">
        <f t="shared" si="1"/>
        <v/>
      </c>
      <c r="R17" s="129" t="str">
        <f>IF(H17="","",SUMIFS(Gastos!$H:$H,Gastos!$E:$E,H17,Gastos!$C:$C,"&gt;="&amp;calculos!$I$53,Gastos!$C:$C,"&lt;="&amp;calculos!$J$53))</f>
        <v/>
      </c>
    </row>
    <row r="18" spans="2:19" ht="20.100000000000001" customHeight="1" x14ac:dyDescent="0.2">
      <c r="B18" s="57">
        <v>13</v>
      </c>
      <c r="C18" s="25"/>
      <c r="D18" s="25"/>
      <c r="E18" s="25"/>
      <c r="F18" s="25"/>
      <c r="G18" s="25"/>
      <c r="H18" s="30" t="str">
        <f t="shared" si="0"/>
        <v/>
      </c>
      <c r="K18" s="129" t="str">
        <f>IF(H18="","",COUNTIFS(Rotas!$G:$G,Veículos!H18,Rotas!$C:$C,"&gt;="&amp;calculos!$I$53,Rotas!$C:$C,"&lt;="&amp;calculos!$J$53))</f>
        <v/>
      </c>
      <c r="L18" s="126" t="str">
        <f t="shared" si="1"/>
        <v/>
      </c>
      <c r="R18" s="129" t="str">
        <f>IF(H18="","",SUMIFS(Gastos!$H:$H,Gastos!$E:$E,H18,Gastos!$C:$C,"&gt;="&amp;calculos!$I$53,Gastos!$C:$C,"&lt;="&amp;calculos!$J$53))</f>
        <v/>
      </c>
    </row>
    <row r="19" spans="2:19" ht="20.100000000000001" customHeight="1" x14ac:dyDescent="0.2">
      <c r="B19" s="57">
        <v>14</v>
      </c>
      <c r="C19" s="25"/>
      <c r="D19" s="25"/>
      <c r="E19" s="25"/>
      <c r="F19" s="25"/>
      <c r="G19" s="25"/>
      <c r="H19" s="30" t="str">
        <f t="shared" si="0"/>
        <v/>
      </c>
      <c r="K19" s="129" t="str">
        <f>IF(H19="","",COUNTIFS(Rotas!$G:$G,Veículos!H19,Rotas!$C:$C,"&gt;="&amp;calculos!$I$53,Rotas!$C:$C,"&lt;="&amp;calculos!$J$53))</f>
        <v/>
      </c>
      <c r="L19" s="126" t="str">
        <f t="shared" si="1"/>
        <v/>
      </c>
      <c r="P19" s="132"/>
      <c r="Q19" s="132"/>
      <c r="R19" s="129" t="str">
        <f>IF(H19="","",SUMIFS(Gastos!$H:$H,Gastos!$E:$E,H19,Gastos!$C:$C,"&gt;="&amp;calculos!$I$53,Gastos!$C:$C,"&lt;="&amp;calculos!$J$53))</f>
        <v/>
      </c>
      <c r="S19" s="132"/>
    </row>
    <row r="20" spans="2:19" ht="20.100000000000001" customHeight="1" x14ac:dyDescent="0.2">
      <c r="B20" s="57">
        <v>15</v>
      </c>
      <c r="C20" s="25"/>
      <c r="D20" s="25"/>
      <c r="E20" s="25"/>
      <c r="F20" s="25"/>
      <c r="G20" s="25"/>
      <c r="H20" s="30" t="str">
        <f t="shared" si="0"/>
        <v/>
      </c>
      <c r="K20" s="129" t="str">
        <f>IF(H20="","",COUNTIFS(Rotas!$G:$G,Veículos!H20,Rotas!$C:$C,"&gt;="&amp;calculos!$I$53,Rotas!$C:$C,"&lt;="&amp;calculos!$J$53))</f>
        <v/>
      </c>
      <c r="L20" s="126" t="str">
        <f t="shared" si="1"/>
        <v/>
      </c>
      <c r="P20" s="133"/>
      <c r="Q20" s="133"/>
      <c r="R20" s="129" t="str">
        <f>IF(H20="","",SUMIFS(Gastos!$H:$H,Gastos!$E:$E,H20,Gastos!$C:$C,"&gt;="&amp;calculos!$I$53,Gastos!$C:$C,"&lt;="&amp;calculos!$J$53))</f>
        <v/>
      </c>
      <c r="S20" s="133"/>
    </row>
    <row r="21" spans="2:19" ht="20.100000000000001" customHeight="1" x14ac:dyDescent="0.2">
      <c r="B21" s="57">
        <v>16</v>
      </c>
      <c r="C21" s="25"/>
      <c r="D21" s="25"/>
      <c r="E21" s="25"/>
      <c r="F21" s="25"/>
      <c r="G21" s="25"/>
      <c r="H21" s="30" t="str">
        <f t="shared" si="0"/>
        <v/>
      </c>
      <c r="K21" s="129" t="str">
        <f>IF(H21="","",COUNTIFS(Rotas!$G:$G,Veículos!H21,Rotas!$C:$C,"&gt;="&amp;calculos!$I$53,Rotas!$C:$C,"&lt;="&amp;calculos!$J$53))</f>
        <v/>
      </c>
      <c r="L21" s="126" t="str">
        <f t="shared" si="1"/>
        <v/>
      </c>
      <c r="R21" s="129" t="str">
        <f>IF(H21="","",SUMIFS(Gastos!$H:$H,Gastos!$E:$E,H21,Gastos!$C:$C,"&gt;="&amp;calculos!$I$53,Gastos!$C:$C,"&lt;="&amp;calculos!$J$53))</f>
        <v/>
      </c>
    </row>
    <row r="22" spans="2:19" ht="20.100000000000001" customHeight="1" x14ac:dyDescent="0.2">
      <c r="B22" s="57">
        <v>17</v>
      </c>
      <c r="C22" s="25"/>
      <c r="D22" s="25"/>
      <c r="E22" s="25"/>
      <c r="F22" s="25"/>
      <c r="G22" s="25"/>
      <c r="H22" s="30" t="str">
        <f t="shared" si="0"/>
        <v/>
      </c>
      <c r="K22" s="129" t="str">
        <f>IF(H22="","",COUNTIFS(Rotas!$G:$G,Veículos!H22,Rotas!$C:$C,"&gt;="&amp;calculos!$I$53,Rotas!$C:$C,"&lt;="&amp;calculos!$J$53))</f>
        <v/>
      </c>
      <c r="L22" s="126" t="str">
        <f t="shared" si="1"/>
        <v/>
      </c>
      <c r="R22" s="129" t="str">
        <f>IF(H22="","",SUMIFS(Gastos!$H:$H,Gastos!$E:$E,H22,Gastos!$C:$C,"&gt;="&amp;calculos!$I$53,Gastos!$C:$C,"&lt;="&amp;calculos!$J$53))</f>
        <v/>
      </c>
    </row>
    <row r="23" spans="2:19" ht="20.100000000000001" customHeight="1" x14ac:dyDescent="0.2">
      <c r="B23" s="57">
        <v>18</v>
      </c>
      <c r="C23" s="25"/>
      <c r="D23" s="25"/>
      <c r="E23" s="25"/>
      <c r="F23" s="25"/>
      <c r="G23" s="25"/>
      <c r="H23" s="30" t="str">
        <f t="shared" si="0"/>
        <v/>
      </c>
      <c r="K23" s="129" t="str">
        <f>IF(H23="","",COUNTIFS(Rotas!$G:$G,Veículos!H23,Rotas!$C:$C,"&gt;="&amp;calculos!$I$53,Rotas!$C:$C,"&lt;="&amp;calculos!$J$53))</f>
        <v/>
      </c>
      <c r="L23" s="126" t="str">
        <f t="shared" si="1"/>
        <v/>
      </c>
      <c r="R23" s="129" t="str">
        <f>IF(H23="","",SUMIFS(Gastos!$H:$H,Gastos!$E:$E,H23,Gastos!$C:$C,"&gt;="&amp;calculos!$I$53,Gastos!$C:$C,"&lt;="&amp;calculos!$J$53))</f>
        <v/>
      </c>
    </row>
    <row r="24" spans="2:19" ht="20.100000000000001" customHeight="1" x14ac:dyDescent="0.2">
      <c r="B24" s="57">
        <v>19</v>
      </c>
      <c r="C24" s="25"/>
      <c r="D24" s="25"/>
      <c r="E24" s="25"/>
      <c r="F24" s="25"/>
      <c r="G24" s="25"/>
      <c r="H24" s="30" t="str">
        <f t="shared" si="0"/>
        <v/>
      </c>
      <c r="K24" s="129" t="str">
        <f>IF(H24="","",COUNTIFS(Rotas!$G:$G,Veículos!H24,Rotas!$C:$C,"&gt;="&amp;calculos!$I$53,Rotas!$C:$C,"&lt;="&amp;calculos!$J$53))</f>
        <v/>
      </c>
      <c r="L24" s="126" t="str">
        <f t="shared" si="1"/>
        <v/>
      </c>
      <c r="R24" s="129" t="str">
        <f>IF(H24="","",SUMIFS(Gastos!$H:$H,Gastos!$E:$E,H24,Gastos!$C:$C,"&gt;="&amp;calculos!$I$53,Gastos!$C:$C,"&lt;="&amp;calculos!$J$53))</f>
        <v/>
      </c>
    </row>
    <row r="25" spans="2:19" ht="20.100000000000001" customHeight="1" x14ac:dyDescent="0.2">
      <c r="B25" s="57">
        <v>20</v>
      </c>
      <c r="C25" s="25"/>
      <c r="D25" s="25"/>
      <c r="E25" s="25"/>
      <c r="F25" s="25"/>
      <c r="G25" s="25"/>
      <c r="H25" s="30" t="str">
        <f t="shared" si="0"/>
        <v/>
      </c>
      <c r="K25" s="129" t="str">
        <f>IF(H25="","",COUNTIFS(Rotas!$G:$G,Veículos!H25,Rotas!$C:$C,"&gt;="&amp;calculos!$I$53,Rotas!$C:$C,"&lt;="&amp;calculos!$J$53))</f>
        <v/>
      </c>
      <c r="L25" s="126" t="str">
        <f t="shared" si="1"/>
        <v/>
      </c>
      <c r="R25" s="129" t="str">
        <f>IF(H25="","",SUMIFS(Gastos!$H:$H,Gastos!$E:$E,H25,Gastos!$C:$C,"&gt;="&amp;calculos!$I$53,Gastos!$C:$C,"&lt;="&amp;calculos!$J$53))</f>
        <v/>
      </c>
    </row>
    <row r="26" spans="2:19" ht="20.100000000000001" customHeight="1" x14ac:dyDescent="0.2">
      <c r="B26" s="57">
        <v>21</v>
      </c>
      <c r="C26" s="25"/>
      <c r="D26" s="25"/>
      <c r="E26" s="25"/>
      <c r="F26" s="25"/>
      <c r="G26" s="25"/>
      <c r="H26" s="30" t="str">
        <f t="shared" si="0"/>
        <v/>
      </c>
      <c r="K26" s="129" t="str">
        <f>IF(H26="","",COUNTIFS(Rotas!$G:$G,Veículos!H26,Rotas!$C:$C,"&gt;="&amp;calculos!$I$53,Rotas!$C:$C,"&lt;="&amp;calculos!$J$53))</f>
        <v/>
      </c>
      <c r="L26" s="126" t="str">
        <f t="shared" si="1"/>
        <v/>
      </c>
      <c r="R26" s="129" t="str">
        <f>IF(H26="","",SUMIFS(Gastos!$H:$H,Gastos!$E:$E,H26,Gastos!$C:$C,"&gt;="&amp;calculos!$I$53,Gastos!$C:$C,"&lt;="&amp;calculos!$J$53))</f>
        <v/>
      </c>
    </row>
    <row r="27" spans="2:19" ht="20.100000000000001" customHeight="1" x14ac:dyDescent="0.2">
      <c r="B27" s="57">
        <v>22</v>
      </c>
      <c r="C27" s="25"/>
      <c r="D27" s="25"/>
      <c r="E27" s="25"/>
      <c r="F27" s="25"/>
      <c r="G27" s="25"/>
      <c r="H27" s="30" t="str">
        <f t="shared" si="0"/>
        <v/>
      </c>
      <c r="K27" s="129" t="str">
        <f>IF(H27="","",COUNTIFS(Rotas!$G:$G,Veículos!H27,Rotas!$C:$C,"&gt;="&amp;calculos!$I$53,Rotas!$C:$C,"&lt;="&amp;calculos!$J$53))</f>
        <v/>
      </c>
      <c r="L27" s="126" t="str">
        <f t="shared" si="1"/>
        <v/>
      </c>
      <c r="R27" s="129" t="str">
        <f>IF(H27="","",SUMIFS(Gastos!$H:$H,Gastos!$E:$E,H27,Gastos!$C:$C,"&gt;="&amp;calculos!$I$53,Gastos!$C:$C,"&lt;="&amp;calculos!$J$53))</f>
        <v/>
      </c>
    </row>
    <row r="28" spans="2:19" ht="20.100000000000001" customHeight="1" x14ac:dyDescent="0.2">
      <c r="B28" s="57">
        <v>23</v>
      </c>
      <c r="C28" s="25"/>
      <c r="D28" s="25"/>
      <c r="E28" s="25"/>
      <c r="F28" s="25"/>
      <c r="G28" s="25"/>
      <c r="H28" s="30" t="str">
        <f t="shared" ref="H28:H91" si="8">IF(F28="","",D28&amp;" "&amp;E28&amp;" "&amp;F28)</f>
        <v/>
      </c>
      <c r="K28" s="129" t="str">
        <f>IF(H28="","",COUNTIFS(Rotas!$G:$G,Veículos!H28,Rotas!$C:$C,"&gt;="&amp;calculos!$I$53,Rotas!$C:$C,"&lt;="&amp;calculos!$J$53))</f>
        <v/>
      </c>
      <c r="L28" s="126" t="str">
        <f t="shared" si="1"/>
        <v/>
      </c>
      <c r="R28" s="129" t="str">
        <f>IF(H28="","",SUMIFS(Gastos!$H:$H,Gastos!$E:$E,H28,Gastos!$C:$C,"&gt;="&amp;calculos!$I$53,Gastos!$C:$C,"&lt;="&amp;calculos!$J$53))</f>
        <v/>
      </c>
    </row>
    <row r="29" spans="2:19" ht="20.100000000000001" customHeight="1" x14ac:dyDescent="0.2">
      <c r="B29" s="57">
        <v>24</v>
      </c>
      <c r="C29" s="25"/>
      <c r="D29" s="25"/>
      <c r="E29" s="25"/>
      <c r="F29" s="25"/>
      <c r="G29" s="25"/>
      <c r="H29" s="30" t="str">
        <f t="shared" si="8"/>
        <v/>
      </c>
      <c r="K29" s="129" t="str">
        <f>IF(H29="","",COUNTIFS(Rotas!$G:$G,Veículos!H29,Rotas!$C:$C,"&gt;="&amp;calculos!$I$53,Rotas!$C:$C,"&lt;="&amp;calculos!$J$53))</f>
        <v/>
      </c>
      <c r="L29" s="126" t="str">
        <f t="shared" si="1"/>
        <v/>
      </c>
      <c r="R29" s="129" t="str">
        <f>IF(H29="","",SUMIFS(Gastos!$H:$H,Gastos!$E:$E,H29,Gastos!$C:$C,"&gt;="&amp;calculos!$I$53,Gastos!$C:$C,"&lt;="&amp;calculos!$J$53))</f>
        <v/>
      </c>
    </row>
    <row r="30" spans="2:19" ht="20.100000000000001" customHeight="1" x14ac:dyDescent="0.2">
      <c r="B30" s="57">
        <v>25</v>
      </c>
      <c r="C30" s="25"/>
      <c r="D30" s="25"/>
      <c r="E30" s="25"/>
      <c r="F30" s="25"/>
      <c r="G30" s="25"/>
      <c r="H30" s="30" t="str">
        <f t="shared" si="8"/>
        <v/>
      </c>
      <c r="K30" s="129" t="str">
        <f>IF(H30="","",COUNTIFS(Rotas!$G:$G,Veículos!H30,Rotas!$C:$C,"&gt;="&amp;calculos!$I$53,Rotas!$C:$C,"&lt;="&amp;calculos!$J$53))</f>
        <v/>
      </c>
      <c r="L30" s="126" t="str">
        <f t="shared" si="1"/>
        <v/>
      </c>
      <c r="R30" s="129" t="str">
        <f>IF(H30="","",SUMIFS(Gastos!$H:$H,Gastos!$E:$E,H30,Gastos!$C:$C,"&gt;="&amp;calculos!$I$53,Gastos!$C:$C,"&lt;="&amp;calculos!$J$53))</f>
        <v/>
      </c>
    </row>
    <row r="31" spans="2:19" ht="20.100000000000001" customHeight="1" x14ac:dyDescent="0.2">
      <c r="B31" s="57">
        <v>26</v>
      </c>
      <c r="C31" s="25"/>
      <c r="D31" s="25"/>
      <c r="E31" s="25"/>
      <c r="F31" s="25"/>
      <c r="G31" s="25"/>
      <c r="H31" s="30" t="str">
        <f t="shared" si="8"/>
        <v/>
      </c>
      <c r="K31" s="129" t="str">
        <f>IF(H31="","",COUNTIFS(Rotas!$G:$G,Veículos!H31,Rotas!$C:$C,"&gt;="&amp;calculos!$I$53,Rotas!$C:$C,"&lt;="&amp;calculos!$J$53))</f>
        <v/>
      </c>
      <c r="L31" s="126" t="str">
        <f t="shared" si="1"/>
        <v/>
      </c>
      <c r="R31" s="129" t="str">
        <f>IF(H31="","",SUMIFS(Gastos!$H:$H,Gastos!$E:$E,H31,Gastos!$C:$C,"&gt;="&amp;calculos!$I$53,Gastos!$C:$C,"&lt;="&amp;calculos!$J$53))</f>
        <v/>
      </c>
    </row>
    <row r="32" spans="2:19" ht="20.100000000000001" customHeight="1" x14ac:dyDescent="0.2">
      <c r="B32" s="57">
        <v>27</v>
      </c>
      <c r="C32" s="25"/>
      <c r="D32" s="25"/>
      <c r="E32" s="25"/>
      <c r="F32" s="25"/>
      <c r="G32" s="25"/>
      <c r="H32" s="30" t="str">
        <f t="shared" si="8"/>
        <v/>
      </c>
      <c r="K32" s="129" t="str">
        <f>IF(H32="","",COUNTIFS(Rotas!$G:$G,Veículos!H32,Rotas!$C:$C,"&gt;="&amp;calculos!$I$53,Rotas!$C:$C,"&lt;="&amp;calculos!$J$53))</f>
        <v/>
      </c>
      <c r="L32" s="126" t="str">
        <f t="shared" si="1"/>
        <v/>
      </c>
      <c r="R32" s="129" t="str">
        <f>IF(H32="","",SUMIFS(Gastos!$H:$H,Gastos!$E:$E,H32,Gastos!$C:$C,"&gt;="&amp;calculos!$I$53,Gastos!$C:$C,"&lt;="&amp;calculos!$J$53))</f>
        <v/>
      </c>
    </row>
    <row r="33" spans="2:18" ht="20.100000000000001" customHeight="1" x14ac:dyDescent="0.2">
      <c r="B33" s="57">
        <v>28</v>
      </c>
      <c r="C33" s="25"/>
      <c r="D33" s="25"/>
      <c r="E33" s="25"/>
      <c r="F33" s="25"/>
      <c r="G33" s="25"/>
      <c r="H33" s="30" t="str">
        <f t="shared" si="8"/>
        <v/>
      </c>
      <c r="K33" s="129" t="str">
        <f>IF(H33="","",COUNTIFS(Rotas!$G:$G,Veículos!H33,Rotas!$C:$C,"&gt;="&amp;calculos!$I$53,Rotas!$C:$C,"&lt;="&amp;calculos!$J$53))</f>
        <v/>
      </c>
      <c r="L33" s="126" t="str">
        <f t="shared" si="1"/>
        <v/>
      </c>
      <c r="R33" s="129" t="str">
        <f>IF(H33="","",SUMIFS(Gastos!$H:$H,Gastos!$E:$E,H33,Gastos!$C:$C,"&gt;="&amp;calculos!$I$53,Gastos!$C:$C,"&lt;="&amp;calculos!$J$53))</f>
        <v/>
      </c>
    </row>
    <row r="34" spans="2:18" ht="20.100000000000001" customHeight="1" x14ac:dyDescent="0.2">
      <c r="B34" s="57">
        <v>29</v>
      </c>
      <c r="C34" s="25"/>
      <c r="D34" s="25"/>
      <c r="E34" s="25"/>
      <c r="F34" s="25"/>
      <c r="G34" s="25"/>
      <c r="H34" s="30" t="str">
        <f t="shared" si="8"/>
        <v/>
      </c>
      <c r="K34" s="129" t="str">
        <f>IF(H34="","",COUNTIFS(Rotas!$G:$G,Veículos!H34,Rotas!$C:$C,"&gt;="&amp;calculos!$I$53,Rotas!$C:$C,"&lt;="&amp;calculos!$J$53))</f>
        <v/>
      </c>
      <c r="L34" s="126" t="str">
        <f t="shared" si="1"/>
        <v/>
      </c>
      <c r="R34" s="129" t="str">
        <f>IF(H34="","",SUMIFS(Gastos!$H:$H,Gastos!$E:$E,H34,Gastos!$C:$C,"&gt;="&amp;calculos!$I$53,Gastos!$C:$C,"&lt;="&amp;calculos!$J$53))</f>
        <v/>
      </c>
    </row>
    <row r="35" spans="2:18" ht="20.100000000000001" customHeight="1" x14ac:dyDescent="0.2">
      <c r="B35" s="57">
        <v>30</v>
      </c>
      <c r="C35" s="25"/>
      <c r="D35" s="25"/>
      <c r="E35" s="25"/>
      <c r="F35" s="25"/>
      <c r="G35" s="25"/>
      <c r="H35" s="30" t="str">
        <f t="shared" si="8"/>
        <v/>
      </c>
      <c r="K35" s="129" t="str">
        <f>IF(H35="","",COUNTIFS(Rotas!$G:$G,Veículos!H35,Rotas!$C:$C,"&gt;="&amp;calculos!$I$53,Rotas!$C:$C,"&lt;="&amp;calculos!$J$53))</f>
        <v/>
      </c>
      <c r="L35" s="126" t="str">
        <f t="shared" si="1"/>
        <v/>
      </c>
      <c r="R35" s="129" t="str">
        <f>IF(H35="","",SUMIFS(Gastos!$H:$H,Gastos!$E:$E,H35,Gastos!$C:$C,"&gt;="&amp;calculos!$I$53,Gastos!$C:$C,"&lt;="&amp;calculos!$J$53))</f>
        <v/>
      </c>
    </row>
    <row r="36" spans="2:18" ht="20.100000000000001" customHeight="1" x14ac:dyDescent="0.2">
      <c r="B36" s="57">
        <v>31</v>
      </c>
      <c r="C36" s="25"/>
      <c r="D36" s="25"/>
      <c r="E36" s="25"/>
      <c r="F36" s="25"/>
      <c r="G36" s="25"/>
      <c r="H36" s="30" t="str">
        <f t="shared" si="8"/>
        <v/>
      </c>
      <c r="K36" s="129" t="str">
        <f>IF(H36="","",COUNTIFS(Rotas!$G:$G,Veículos!H36,Rotas!$C:$C,"&gt;="&amp;calculos!$I$53,Rotas!$C:$C,"&lt;="&amp;calculos!$J$53))</f>
        <v/>
      </c>
      <c r="L36" s="126" t="str">
        <f t="shared" si="1"/>
        <v/>
      </c>
      <c r="R36" s="129" t="str">
        <f>IF(H36="","",SUMIFS(Gastos!$H:$H,Gastos!$E:$E,H36,Gastos!$C:$C,"&gt;="&amp;calculos!$I$53,Gastos!$C:$C,"&lt;="&amp;calculos!$J$53))</f>
        <v/>
      </c>
    </row>
    <row r="37" spans="2:18" ht="20.100000000000001" customHeight="1" x14ac:dyDescent="0.2">
      <c r="B37" s="57">
        <v>32</v>
      </c>
      <c r="C37" s="25"/>
      <c r="D37" s="25"/>
      <c r="E37" s="25"/>
      <c r="F37" s="25"/>
      <c r="G37" s="25"/>
      <c r="H37" s="30" t="str">
        <f t="shared" si="8"/>
        <v/>
      </c>
      <c r="K37" s="129" t="str">
        <f>IF(H37="","",COUNTIFS(Rotas!$G:$G,Veículos!H37,Rotas!$C:$C,"&gt;="&amp;calculos!$I$53,Rotas!$C:$C,"&lt;="&amp;calculos!$J$53))</f>
        <v/>
      </c>
      <c r="L37" s="126" t="str">
        <f t="shared" si="1"/>
        <v/>
      </c>
      <c r="R37" s="129" t="str">
        <f>IF(H37="","",SUMIFS(Gastos!$H:$H,Gastos!$E:$E,H37,Gastos!$C:$C,"&gt;="&amp;calculos!$I$53,Gastos!$C:$C,"&lt;="&amp;calculos!$J$53))</f>
        <v/>
      </c>
    </row>
    <row r="38" spans="2:18" ht="20.100000000000001" customHeight="1" x14ac:dyDescent="0.2">
      <c r="B38" s="57">
        <v>33</v>
      </c>
      <c r="C38" s="25"/>
      <c r="D38" s="25"/>
      <c r="E38" s="25"/>
      <c r="F38" s="25"/>
      <c r="G38" s="25"/>
      <c r="H38" s="30" t="str">
        <f t="shared" si="8"/>
        <v/>
      </c>
      <c r="K38" s="129" t="str">
        <f>IF(H38="","",COUNTIFS(Rotas!$G:$G,Veículos!H38,Rotas!$C:$C,"&gt;="&amp;calculos!$I$53,Rotas!$C:$C,"&lt;="&amp;calculos!$J$53))</f>
        <v/>
      </c>
      <c r="L38" s="126" t="str">
        <f t="shared" si="1"/>
        <v/>
      </c>
      <c r="R38" s="129" t="str">
        <f>IF(H38="","",SUMIFS(Gastos!$H:$H,Gastos!$E:$E,H38,Gastos!$C:$C,"&gt;="&amp;calculos!$I$53,Gastos!$C:$C,"&lt;="&amp;calculos!$J$53))</f>
        <v/>
      </c>
    </row>
    <row r="39" spans="2:18" ht="20.100000000000001" customHeight="1" x14ac:dyDescent="0.2">
      <c r="B39" s="57">
        <v>34</v>
      </c>
      <c r="C39" s="25"/>
      <c r="D39" s="25"/>
      <c r="E39" s="25"/>
      <c r="F39" s="25"/>
      <c r="G39" s="25"/>
      <c r="H39" s="30" t="str">
        <f t="shared" si="8"/>
        <v/>
      </c>
      <c r="K39" s="129" t="str">
        <f>IF(H39="","",COUNTIFS(Rotas!$G:$G,Veículos!H39,Rotas!$C:$C,"&gt;="&amp;calculos!$I$53,Rotas!$C:$C,"&lt;="&amp;calculos!$J$53))</f>
        <v/>
      </c>
      <c r="L39" s="126" t="str">
        <f t="shared" si="1"/>
        <v/>
      </c>
      <c r="R39" s="129" t="str">
        <f>IF(H39="","",SUMIFS(Gastos!$H:$H,Gastos!$E:$E,H39,Gastos!$C:$C,"&gt;="&amp;calculos!$I$53,Gastos!$C:$C,"&lt;="&amp;calculos!$J$53))</f>
        <v/>
      </c>
    </row>
    <row r="40" spans="2:18" ht="20.100000000000001" customHeight="1" x14ac:dyDescent="0.2">
      <c r="B40" s="57">
        <v>35</v>
      </c>
      <c r="C40" s="25"/>
      <c r="D40" s="25"/>
      <c r="E40" s="25"/>
      <c r="F40" s="25"/>
      <c r="G40" s="25"/>
      <c r="H40" s="30" t="str">
        <f t="shared" si="8"/>
        <v/>
      </c>
      <c r="K40" s="129" t="str">
        <f>IF(H40="","",COUNTIFS(Rotas!$G:$G,Veículos!H40,Rotas!$C:$C,"&gt;="&amp;calculos!$I$53,Rotas!$C:$C,"&lt;="&amp;calculos!$J$53))</f>
        <v/>
      </c>
      <c r="L40" s="126" t="str">
        <f t="shared" si="1"/>
        <v/>
      </c>
      <c r="R40" s="129" t="str">
        <f>IF(H40="","",SUMIFS(Gastos!$H:$H,Gastos!$E:$E,H40,Gastos!$C:$C,"&gt;="&amp;calculos!$I$53,Gastos!$C:$C,"&lt;="&amp;calculos!$J$53))</f>
        <v/>
      </c>
    </row>
    <row r="41" spans="2:18" ht="20.100000000000001" customHeight="1" x14ac:dyDescent="0.2">
      <c r="B41" s="57">
        <v>36</v>
      </c>
      <c r="C41" s="25"/>
      <c r="D41" s="25"/>
      <c r="E41" s="25"/>
      <c r="F41" s="25"/>
      <c r="G41" s="25"/>
      <c r="H41" s="30" t="str">
        <f t="shared" si="8"/>
        <v/>
      </c>
      <c r="K41" s="129" t="str">
        <f>IF(H41="","",COUNTIFS(Rotas!$G:$G,Veículos!H41,Rotas!$C:$C,"&gt;="&amp;calculos!$I$53,Rotas!$C:$C,"&lt;="&amp;calculos!$J$53))</f>
        <v/>
      </c>
      <c r="L41" s="126" t="str">
        <f t="shared" si="1"/>
        <v/>
      </c>
      <c r="R41" s="129" t="str">
        <f>IF(H41="","",SUMIFS(Gastos!$H:$H,Gastos!$E:$E,H41,Gastos!$C:$C,"&gt;="&amp;calculos!$I$53,Gastos!$C:$C,"&lt;="&amp;calculos!$J$53))</f>
        <v/>
      </c>
    </row>
    <row r="42" spans="2:18" ht="20.100000000000001" customHeight="1" x14ac:dyDescent="0.2">
      <c r="B42" s="57">
        <v>37</v>
      </c>
      <c r="C42" s="25"/>
      <c r="D42" s="25"/>
      <c r="E42" s="25"/>
      <c r="F42" s="25"/>
      <c r="G42" s="25"/>
      <c r="H42" s="30" t="str">
        <f t="shared" si="8"/>
        <v/>
      </c>
      <c r="K42" s="129" t="str">
        <f>IF(H42="","",COUNTIFS(Rotas!$G:$G,Veículos!H42,Rotas!$C:$C,"&gt;="&amp;calculos!$I$53,Rotas!$C:$C,"&lt;="&amp;calculos!$J$53))</f>
        <v/>
      </c>
      <c r="L42" s="126" t="str">
        <f t="shared" si="1"/>
        <v/>
      </c>
      <c r="R42" s="129" t="str">
        <f>IF(H42="","",SUMIFS(Gastos!$H:$H,Gastos!$E:$E,H42,Gastos!$C:$C,"&gt;="&amp;calculos!$I$53,Gastos!$C:$C,"&lt;="&amp;calculos!$J$53))</f>
        <v/>
      </c>
    </row>
    <row r="43" spans="2:18" ht="20.100000000000001" customHeight="1" x14ac:dyDescent="0.2">
      <c r="B43" s="57">
        <v>38</v>
      </c>
      <c r="C43" s="25"/>
      <c r="D43" s="25"/>
      <c r="E43" s="25"/>
      <c r="F43" s="25"/>
      <c r="G43" s="25"/>
      <c r="H43" s="30" t="str">
        <f t="shared" si="8"/>
        <v/>
      </c>
      <c r="K43" s="129" t="str">
        <f>IF(H43="","",COUNTIFS(Rotas!$G:$G,Veículos!H43,Rotas!$C:$C,"&gt;="&amp;calculos!$I$53,Rotas!$C:$C,"&lt;="&amp;calculos!$J$53))</f>
        <v/>
      </c>
      <c r="L43" s="126" t="str">
        <f t="shared" si="1"/>
        <v/>
      </c>
      <c r="R43" s="129" t="str">
        <f>IF(H43="","",SUMIFS(Gastos!$H:$H,Gastos!$E:$E,H43,Gastos!$C:$C,"&gt;="&amp;calculos!$I$53,Gastos!$C:$C,"&lt;="&amp;calculos!$J$53))</f>
        <v/>
      </c>
    </row>
    <row r="44" spans="2:18" ht="20.100000000000001" customHeight="1" x14ac:dyDescent="0.2">
      <c r="B44" s="57">
        <v>39</v>
      </c>
      <c r="C44" s="25"/>
      <c r="D44" s="25"/>
      <c r="E44" s="25"/>
      <c r="F44" s="25"/>
      <c r="G44" s="25"/>
      <c r="H44" s="30" t="str">
        <f t="shared" si="8"/>
        <v/>
      </c>
      <c r="K44" s="129" t="str">
        <f>IF(H44="","",COUNTIFS(Rotas!$G:$G,Veículos!H44,Rotas!$C:$C,"&gt;="&amp;calculos!$I$53,Rotas!$C:$C,"&lt;="&amp;calculos!$J$53))</f>
        <v/>
      </c>
      <c r="L44" s="126" t="str">
        <f t="shared" si="1"/>
        <v/>
      </c>
      <c r="R44" s="129" t="str">
        <f>IF(H44="","",SUMIFS(Gastos!$H:$H,Gastos!$E:$E,H44,Gastos!$C:$C,"&gt;="&amp;calculos!$I$53,Gastos!$C:$C,"&lt;="&amp;calculos!$J$53))</f>
        <v/>
      </c>
    </row>
    <row r="45" spans="2:18" ht="20.100000000000001" customHeight="1" x14ac:dyDescent="0.2">
      <c r="B45" s="57">
        <v>40</v>
      </c>
      <c r="C45" s="25"/>
      <c r="D45" s="25"/>
      <c r="E45" s="25"/>
      <c r="F45" s="25"/>
      <c r="G45" s="25"/>
      <c r="H45" s="30" t="str">
        <f t="shared" si="8"/>
        <v/>
      </c>
      <c r="K45" s="129" t="str">
        <f>IF(H45="","",COUNTIFS(Rotas!$G:$G,Veículos!H45,Rotas!$C:$C,"&gt;="&amp;calculos!$I$53,Rotas!$C:$C,"&lt;="&amp;calculos!$J$53))</f>
        <v/>
      </c>
      <c r="L45" s="126" t="str">
        <f t="shared" si="1"/>
        <v/>
      </c>
      <c r="R45" s="129" t="str">
        <f>IF(H45="","",SUMIFS(Gastos!$H:$H,Gastos!$E:$E,H45,Gastos!$C:$C,"&gt;="&amp;calculos!$I$53,Gastos!$C:$C,"&lt;="&amp;calculos!$J$53))</f>
        <v/>
      </c>
    </row>
    <row r="46" spans="2:18" ht="20.100000000000001" customHeight="1" x14ac:dyDescent="0.2">
      <c r="B46" s="57">
        <v>41</v>
      </c>
      <c r="C46" s="25"/>
      <c r="D46" s="25"/>
      <c r="E46" s="25"/>
      <c r="F46" s="25"/>
      <c r="G46" s="25"/>
      <c r="H46" s="30" t="str">
        <f t="shared" si="8"/>
        <v/>
      </c>
      <c r="K46" s="129" t="str">
        <f>IF(H46="","",COUNTIFS(Rotas!$G:$G,Veículos!H46,Rotas!$C:$C,"&gt;="&amp;calculos!$I$53,Rotas!$C:$C,"&lt;="&amp;calculos!$J$53))</f>
        <v/>
      </c>
      <c r="L46" s="126" t="str">
        <f t="shared" si="1"/>
        <v/>
      </c>
      <c r="R46" s="129" t="str">
        <f>IF(H46="","",SUMIFS(Gastos!$H:$H,Gastos!$E:$E,H46,Gastos!$C:$C,"&gt;="&amp;calculos!$I$53,Gastos!$C:$C,"&lt;="&amp;calculos!$J$53))</f>
        <v/>
      </c>
    </row>
    <row r="47" spans="2:18" ht="20.100000000000001" customHeight="1" x14ac:dyDescent="0.2">
      <c r="B47" s="57">
        <v>42</v>
      </c>
      <c r="C47" s="25"/>
      <c r="D47" s="25"/>
      <c r="E47" s="25"/>
      <c r="F47" s="25"/>
      <c r="G47" s="25"/>
      <c r="H47" s="30" t="str">
        <f t="shared" si="8"/>
        <v/>
      </c>
      <c r="K47" s="129" t="str">
        <f>IF(H47="","",COUNTIFS(Rotas!$G:$G,Veículos!H47,Rotas!$C:$C,"&gt;="&amp;calculos!$I$53,Rotas!$C:$C,"&lt;="&amp;calculos!$J$53))</f>
        <v/>
      </c>
      <c r="L47" s="126" t="str">
        <f t="shared" si="1"/>
        <v/>
      </c>
      <c r="R47" s="129" t="str">
        <f>IF(H47="","",SUMIFS(Gastos!$H:$H,Gastos!$E:$E,H47,Gastos!$C:$C,"&gt;="&amp;calculos!$I$53,Gastos!$C:$C,"&lt;="&amp;calculos!$J$53))</f>
        <v/>
      </c>
    </row>
    <row r="48" spans="2:18" ht="20.100000000000001" customHeight="1" x14ac:dyDescent="0.2">
      <c r="B48" s="57">
        <v>43</v>
      </c>
      <c r="C48" s="25"/>
      <c r="D48" s="25"/>
      <c r="E48" s="25"/>
      <c r="F48" s="25"/>
      <c r="G48" s="25"/>
      <c r="H48" s="30" t="str">
        <f t="shared" si="8"/>
        <v/>
      </c>
      <c r="K48" s="129" t="str">
        <f>IF(H48="","",COUNTIFS(Rotas!$G:$G,Veículos!H48,Rotas!$C:$C,"&gt;="&amp;calculos!$I$53,Rotas!$C:$C,"&lt;="&amp;calculos!$J$53))</f>
        <v/>
      </c>
      <c r="L48" s="126" t="str">
        <f t="shared" si="1"/>
        <v/>
      </c>
      <c r="R48" s="129" t="str">
        <f>IF(H48="","",SUMIFS(Gastos!$H:$H,Gastos!$E:$E,H48,Gastos!$C:$C,"&gt;="&amp;calculos!$I$53,Gastos!$C:$C,"&lt;="&amp;calculos!$J$53))</f>
        <v/>
      </c>
    </row>
    <row r="49" spans="2:18" ht="20.100000000000001" customHeight="1" x14ac:dyDescent="0.2">
      <c r="B49" s="57">
        <v>44</v>
      </c>
      <c r="C49" s="25"/>
      <c r="D49" s="25"/>
      <c r="E49" s="25"/>
      <c r="F49" s="25"/>
      <c r="G49" s="25"/>
      <c r="H49" s="30" t="str">
        <f t="shared" si="8"/>
        <v/>
      </c>
      <c r="K49" s="129" t="str">
        <f>IF(H49="","",COUNTIFS(Rotas!$G:$G,Veículos!H49,Rotas!$C:$C,"&gt;="&amp;calculos!$I$53,Rotas!$C:$C,"&lt;="&amp;calculos!$J$53))</f>
        <v/>
      </c>
      <c r="L49" s="126" t="str">
        <f t="shared" si="1"/>
        <v/>
      </c>
      <c r="R49" s="129" t="str">
        <f>IF(H49="","",SUMIFS(Gastos!$H:$H,Gastos!$E:$E,H49,Gastos!$C:$C,"&gt;="&amp;calculos!$I$53,Gastos!$C:$C,"&lt;="&amp;calculos!$J$53))</f>
        <v/>
      </c>
    </row>
    <row r="50" spans="2:18" ht="20.100000000000001" customHeight="1" x14ac:dyDescent="0.2">
      <c r="B50" s="57">
        <v>45</v>
      </c>
      <c r="C50" s="25"/>
      <c r="D50" s="25"/>
      <c r="E50" s="25"/>
      <c r="F50" s="25"/>
      <c r="G50" s="25"/>
      <c r="H50" s="30" t="str">
        <f t="shared" si="8"/>
        <v/>
      </c>
      <c r="K50" s="129" t="str">
        <f>IF(H50="","",COUNTIFS(Rotas!$G:$G,Veículos!H50,Rotas!$C:$C,"&gt;="&amp;calculos!$I$53,Rotas!$C:$C,"&lt;="&amp;calculos!$J$53))</f>
        <v/>
      </c>
      <c r="L50" s="126" t="str">
        <f t="shared" si="1"/>
        <v/>
      </c>
      <c r="R50" s="129" t="str">
        <f>IF(H50="","",SUMIFS(Gastos!$H:$H,Gastos!$E:$E,H50,Gastos!$C:$C,"&gt;="&amp;calculos!$I$53,Gastos!$C:$C,"&lt;="&amp;calculos!$J$53))</f>
        <v/>
      </c>
    </row>
    <row r="51" spans="2:18" ht="20.100000000000001" customHeight="1" x14ac:dyDescent="0.2">
      <c r="B51" s="57">
        <v>46</v>
      </c>
      <c r="C51" s="25"/>
      <c r="D51" s="25"/>
      <c r="E51" s="25"/>
      <c r="F51" s="25"/>
      <c r="G51" s="25"/>
      <c r="H51" s="30" t="str">
        <f t="shared" si="8"/>
        <v/>
      </c>
      <c r="K51" s="129" t="str">
        <f>IF(H51="","",COUNTIFS(Rotas!$G:$G,Veículos!H51,Rotas!$C:$C,"&gt;="&amp;calculos!$I$53,Rotas!$C:$C,"&lt;="&amp;calculos!$J$53))</f>
        <v/>
      </c>
      <c r="L51" s="126" t="str">
        <f t="shared" si="1"/>
        <v/>
      </c>
      <c r="R51" s="129" t="str">
        <f>IF(H51="","",SUMIFS(Gastos!$H:$H,Gastos!$E:$E,H51,Gastos!$C:$C,"&gt;="&amp;calculos!$I$53,Gastos!$C:$C,"&lt;="&amp;calculos!$J$53))</f>
        <v/>
      </c>
    </row>
    <row r="52" spans="2:18" ht="20.100000000000001" customHeight="1" x14ac:dyDescent="0.2">
      <c r="B52" s="57">
        <v>47</v>
      </c>
      <c r="C52" s="25"/>
      <c r="D52" s="25"/>
      <c r="E52" s="25"/>
      <c r="F52" s="25"/>
      <c r="G52" s="25"/>
      <c r="H52" s="30" t="str">
        <f t="shared" si="8"/>
        <v/>
      </c>
      <c r="K52" s="129" t="str">
        <f>IF(H52="","",COUNTIFS(Rotas!$G:$G,Veículos!H52,Rotas!$C:$C,"&gt;="&amp;calculos!$I$53,Rotas!$C:$C,"&lt;="&amp;calculos!$J$53))</f>
        <v/>
      </c>
      <c r="L52" s="126" t="str">
        <f t="shared" si="1"/>
        <v/>
      </c>
      <c r="R52" s="129" t="str">
        <f>IF(H52="","",SUMIFS(Gastos!$H:$H,Gastos!$E:$E,H52,Gastos!$C:$C,"&gt;="&amp;calculos!$I$53,Gastos!$C:$C,"&lt;="&amp;calculos!$J$53))</f>
        <v/>
      </c>
    </row>
    <row r="53" spans="2:18" ht="20.100000000000001" customHeight="1" x14ac:dyDescent="0.2">
      <c r="B53" s="57">
        <v>48</v>
      </c>
      <c r="C53" s="25"/>
      <c r="D53" s="25"/>
      <c r="E53" s="25"/>
      <c r="F53" s="25"/>
      <c r="G53" s="25"/>
      <c r="H53" s="30" t="str">
        <f t="shared" si="8"/>
        <v/>
      </c>
      <c r="K53" s="129" t="str">
        <f>IF(H53="","",COUNTIFS(Rotas!$G:$G,Veículos!H53,Rotas!$C:$C,"&gt;="&amp;calculos!$I$53,Rotas!$C:$C,"&lt;="&amp;calculos!$J$53))</f>
        <v/>
      </c>
      <c r="L53" s="126" t="str">
        <f t="shared" si="1"/>
        <v/>
      </c>
      <c r="R53" s="129" t="str">
        <f>IF(H53="","",SUMIFS(Gastos!$H:$H,Gastos!$E:$E,H53,Gastos!$C:$C,"&gt;="&amp;calculos!$I$53,Gastos!$C:$C,"&lt;="&amp;calculos!$J$53))</f>
        <v/>
      </c>
    </row>
    <row r="54" spans="2:18" ht="20.100000000000001" customHeight="1" x14ac:dyDescent="0.2">
      <c r="B54" s="57">
        <v>49</v>
      </c>
      <c r="C54" s="25"/>
      <c r="D54" s="25"/>
      <c r="E54" s="25"/>
      <c r="F54" s="25"/>
      <c r="G54" s="25"/>
      <c r="H54" s="30" t="str">
        <f t="shared" si="8"/>
        <v/>
      </c>
      <c r="K54" s="129" t="str">
        <f>IF(H54="","",COUNTIFS(Rotas!$G:$G,Veículos!H54,Rotas!$C:$C,"&gt;="&amp;calculos!$I$53,Rotas!$C:$C,"&lt;="&amp;calculos!$J$53))</f>
        <v/>
      </c>
      <c r="L54" s="126" t="str">
        <f t="shared" si="1"/>
        <v/>
      </c>
      <c r="R54" s="129" t="str">
        <f>IF(H54="","",SUMIFS(Gastos!$H:$H,Gastos!$E:$E,H54,Gastos!$C:$C,"&gt;="&amp;calculos!$I$53,Gastos!$C:$C,"&lt;="&amp;calculos!$J$53))</f>
        <v/>
      </c>
    </row>
    <row r="55" spans="2:18" ht="20.100000000000001" customHeight="1" x14ac:dyDescent="0.2">
      <c r="B55" s="57">
        <v>50</v>
      </c>
      <c r="C55" s="25"/>
      <c r="D55" s="25"/>
      <c r="E55" s="25"/>
      <c r="F55" s="25"/>
      <c r="G55" s="25"/>
      <c r="H55" s="30" t="str">
        <f t="shared" si="8"/>
        <v/>
      </c>
      <c r="K55" s="129" t="str">
        <f>IF(H55="","",COUNTIFS(Rotas!$G:$G,Veículos!H55,Rotas!$C:$C,"&gt;="&amp;calculos!$I$53,Rotas!$C:$C,"&lt;="&amp;calculos!$J$53))</f>
        <v/>
      </c>
      <c r="L55" s="126" t="str">
        <f t="shared" si="1"/>
        <v/>
      </c>
      <c r="R55" s="129" t="str">
        <f>IF(H55="","",SUMIFS(Gastos!$H:$H,Gastos!$E:$E,H55,Gastos!$C:$C,"&gt;="&amp;calculos!$I$53,Gastos!$C:$C,"&lt;="&amp;calculos!$J$53))</f>
        <v/>
      </c>
    </row>
    <row r="56" spans="2:18" ht="20.100000000000001" customHeight="1" x14ac:dyDescent="0.2">
      <c r="B56" s="57">
        <v>51</v>
      </c>
      <c r="C56" s="25"/>
      <c r="D56" s="25"/>
      <c r="E56" s="25"/>
      <c r="F56" s="25"/>
      <c r="G56" s="25"/>
      <c r="H56" s="30" t="str">
        <f t="shared" si="8"/>
        <v/>
      </c>
      <c r="K56" s="129" t="str">
        <f>IF(H56="","",COUNTIFS(Rotas!$G:$G,Veículos!H56,Rotas!$C:$C,"&gt;="&amp;calculos!$I$53,Rotas!$C:$C,"&lt;="&amp;calculos!$J$53))</f>
        <v/>
      </c>
      <c r="L56" s="126" t="str">
        <f t="shared" si="1"/>
        <v/>
      </c>
      <c r="R56" s="129" t="str">
        <f>IF(H56="","",SUMIFS(Gastos!$H:$H,Gastos!$E:$E,H56,Gastos!$C:$C,"&gt;="&amp;calculos!$I$53,Gastos!$C:$C,"&lt;="&amp;calculos!$J$53))</f>
        <v/>
      </c>
    </row>
    <row r="57" spans="2:18" ht="20.100000000000001" customHeight="1" x14ac:dyDescent="0.2">
      <c r="B57" s="57">
        <v>52</v>
      </c>
      <c r="C57" s="25"/>
      <c r="D57" s="25"/>
      <c r="E57" s="25"/>
      <c r="F57" s="25"/>
      <c r="G57" s="25"/>
      <c r="H57" s="30" t="str">
        <f t="shared" si="8"/>
        <v/>
      </c>
      <c r="K57" s="129" t="str">
        <f>IF(H57="","",COUNTIFS(Rotas!$G:$G,Veículos!H57,Rotas!$C:$C,"&gt;="&amp;calculos!$I$53,Rotas!$C:$C,"&lt;="&amp;calculos!$J$53))</f>
        <v/>
      </c>
      <c r="L57" s="126" t="str">
        <f t="shared" si="1"/>
        <v/>
      </c>
      <c r="R57" s="129" t="str">
        <f>IF(H57="","",SUMIFS(Gastos!$H:$H,Gastos!$E:$E,H57,Gastos!$C:$C,"&gt;="&amp;calculos!$I$53,Gastos!$C:$C,"&lt;="&amp;calculos!$J$53))</f>
        <v/>
      </c>
    </row>
    <row r="58" spans="2:18" ht="20.100000000000001" customHeight="1" x14ac:dyDescent="0.2">
      <c r="B58" s="57">
        <v>53</v>
      </c>
      <c r="C58" s="25"/>
      <c r="D58" s="25"/>
      <c r="E58" s="25"/>
      <c r="F58" s="25"/>
      <c r="G58" s="25"/>
      <c r="H58" s="30" t="str">
        <f t="shared" si="8"/>
        <v/>
      </c>
      <c r="K58" s="129" t="str">
        <f>IF(H58="","",COUNTIFS(Rotas!$G:$G,Veículos!H58,Rotas!$C:$C,"&gt;="&amp;calculos!$I$53,Rotas!$C:$C,"&lt;="&amp;calculos!$J$53))</f>
        <v/>
      </c>
      <c r="L58" s="126" t="str">
        <f t="shared" si="1"/>
        <v/>
      </c>
      <c r="R58" s="129" t="str">
        <f>IF(H58="","",SUMIFS(Gastos!$H:$H,Gastos!$E:$E,H58,Gastos!$C:$C,"&gt;="&amp;calculos!$I$53,Gastos!$C:$C,"&lt;="&amp;calculos!$J$53))</f>
        <v/>
      </c>
    </row>
    <row r="59" spans="2:18" ht="20.100000000000001" customHeight="1" x14ac:dyDescent="0.2">
      <c r="B59" s="57">
        <v>54</v>
      </c>
      <c r="C59" s="25"/>
      <c r="D59" s="25"/>
      <c r="E59" s="25"/>
      <c r="F59" s="25"/>
      <c r="G59" s="25"/>
      <c r="H59" s="30" t="str">
        <f t="shared" si="8"/>
        <v/>
      </c>
      <c r="K59" s="129" t="str">
        <f>IF(H59="","",COUNTIFS(Rotas!$G:$G,Veículos!H59,Rotas!$C:$C,"&gt;="&amp;calculos!$I$53,Rotas!$C:$C,"&lt;="&amp;calculos!$J$53))</f>
        <v/>
      </c>
      <c r="L59" s="126" t="str">
        <f t="shared" si="1"/>
        <v/>
      </c>
      <c r="R59" s="129" t="str">
        <f>IF(H59="","",SUMIFS(Gastos!$H:$H,Gastos!$E:$E,H59,Gastos!$C:$C,"&gt;="&amp;calculos!$I$53,Gastos!$C:$C,"&lt;="&amp;calculos!$J$53))</f>
        <v/>
      </c>
    </row>
    <row r="60" spans="2:18" ht="20.100000000000001" customHeight="1" x14ac:dyDescent="0.2">
      <c r="B60" s="57">
        <v>55</v>
      </c>
      <c r="C60" s="25"/>
      <c r="D60" s="25"/>
      <c r="E60" s="25"/>
      <c r="F60" s="25"/>
      <c r="G60" s="25"/>
      <c r="H60" s="30" t="str">
        <f t="shared" si="8"/>
        <v/>
      </c>
      <c r="K60" s="129" t="str">
        <f>IF(H60="","",COUNTIFS(Rotas!$G:$G,Veículos!H60,Rotas!$C:$C,"&gt;="&amp;calculos!$I$53,Rotas!$C:$C,"&lt;="&amp;calculos!$J$53))</f>
        <v/>
      </c>
      <c r="L60" s="126" t="str">
        <f t="shared" si="1"/>
        <v/>
      </c>
      <c r="R60" s="129" t="str">
        <f>IF(H60="","",SUMIFS(Gastos!$H:$H,Gastos!$E:$E,H60,Gastos!$C:$C,"&gt;="&amp;calculos!$I$53,Gastos!$C:$C,"&lt;="&amp;calculos!$J$53))</f>
        <v/>
      </c>
    </row>
    <row r="61" spans="2:18" ht="20.100000000000001" customHeight="1" x14ac:dyDescent="0.2">
      <c r="B61" s="57">
        <v>56</v>
      </c>
      <c r="C61" s="25"/>
      <c r="D61" s="25"/>
      <c r="E61" s="25"/>
      <c r="F61" s="25"/>
      <c r="G61" s="25"/>
      <c r="H61" s="30" t="str">
        <f t="shared" si="8"/>
        <v/>
      </c>
      <c r="K61" s="129" t="str">
        <f>IF(H61="","",COUNTIFS(Rotas!$G:$G,Veículos!H61,Rotas!$C:$C,"&gt;="&amp;calculos!$I$53,Rotas!$C:$C,"&lt;="&amp;calculos!$J$53))</f>
        <v/>
      </c>
      <c r="L61" s="126" t="str">
        <f t="shared" si="1"/>
        <v/>
      </c>
      <c r="R61" s="129" t="str">
        <f>IF(H61="","",SUMIFS(Gastos!$H:$H,Gastos!$E:$E,H61,Gastos!$C:$C,"&gt;="&amp;calculos!$I$53,Gastos!$C:$C,"&lt;="&amp;calculos!$J$53))</f>
        <v/>
      </c>
    </row>
    <row r="62" spans="2:18" ht="20.100000000000001" customHeight="1" x14ac:dyDescent="0.2">
      <c r="B62" s="57">
        <v>57</v>
      </c>
      <c r="C62" s="25"/>
      <c r="D62" s="25"/>
      <c r="E62" s="25"/>
      <c r="F62" s="25"/>
      <c r="G62" s="25"/>
      <c r="H62" s="30" t="str">
        <f t="shared" si="8"/>
        <v/>
      </c>
      <c r="K62" s="129" t="str">
        <f>IF(H62="","",COUNTIFS(Rotas!$G:$G,Veículos!H62,Rotas!$C:$C,"&gt;="&amp;calculos!$I$53,Rotas!$C:$C,"&lt;="&amp;calculos!$J$53))</f>
        <v/>
      </c>
      <c r="L62" s="126" t="str">
        <f t="shared" si="1"/>
        <v/>
      </c>
      <c r="R62" s="129" t="str">
        <f>IF(H62="","",SUMIFS(Gastos!$H:$H,Gastos!$E:$E,H62,Gastos!$C:$C,"&gt;="&amp;calculos!$I$53,Gastos!$C:$C,"&lt;="&amp;calculos!$J$53))</f>
        <v/>
      </c>
    </row>
    <row r="63" spans="2:18" ht="20.100000000000001" customHeight="1" x14ac:dyDescent="0.2">
      <c r="B63" s="57">
        <v>58</v>
      </c>
      <c r="C63" s="25"/>
      <c r="D63" s="25"/>
      <c r="E63" s="25"/>
      <c r="F63" s="25"/>
      <c r="G63" s="25"/>
      <c r="H63" s="30" t="str">
        <f t="shared" si="8"/>
        <v/>
      </c>
      <c r="K63" s="129" t="str">
        <f>IF(H63="","",COUNTIFS(Rotas!$G:$G,Veículos!H63,Rotas!$C:$C,"&gt;="&amp;calculos!$I$53,Rotas!$C:$C,"&lt;="&amp;calculos!$J$53))</f>
        <v/>
      </c>
      <c r="L63" s="126" t="str">
        <f t="shared" si="1"/>
        <v/>
      </c>
      <c r="R63" s="129" t="str">
        <f>IF(H63="","",SUMIFS(Gastos!$H:$H,Gastos!$E:$E,H63,Gastos!$C:$C,"&gt;="&amp;calculos!$I$53,Gastos!$C:$C,"&lt;="&amp;calculos!$J$53))</f>
        <v/>
      </c>
    </row>
    <row r="64" spans="2:18" ht="20.100000000000001" customHeight="1" x14ac:dyDescent="0.2">
      <c r="B64" s="57">
        <v>59</v>
      </c>
      <c r="C64" s="25"/>
      <c r="D64" s="25"/>
      <c r="E64" s="25"/>
      <c r="F64" s="25"/>
      <c r="G64" s="25"/>
      <c r="H64" s="30" t="str">
        <f t="shared" si="8"/>
        <v/>
      </c>
      <c r="K64" s="129" t="str">
        <f>IF(H64="","",COUNTIFS(Rotas!$G:$G,Veículos!H64,Rotas!$C:$C,"&gt;="&amp;calculos!$I$53,Rotas!$C:$C,"&lt;="&amp;calculos!$J$53))</f>
        <v/>
      </c>
      <c r="L64" s="126" t="str">
        <f t="shared" si="1"/>
        <v/>
      </c>
      <c r="R64" s="129" t="str">
        <f>IF(H64="","",SUMIFS(Gastos!$H:$H,Gastos!$E:$E,H64,Gastos!$C:$C,"&gt;="&amp;calculos!$I$53,Gastos!$C:$C,"&lt;="&amp;calculos!$J$53))</f>
        <v/>
      </c>
    </row>
    <row r="65" spans="2:18" ht="20.100000000000001" customHeight="1" x14ac:dyDescent="0.2">
      <c r="B65" s="57">
        <v>60</v>
      </c>
      <c r="C65" s="25"/>
      <c r="D65" s="25"/>
      <c r="E65" s="25"/>
      <c r="F65" s="25"/>
      <c r="G65" s="25"/>
      <c r="H65" s="30" t="str">
        <f t="shared" si="8"/>
        <v/>
      </c>
      <c r="K65" s="129" t="str">
        <f>IF(H65="","",COUNTIFS(Rotas!$G:$G,Veículos!H65,Rotas!$C:$C,"&gt;="&amp;calculos!$I$53,Rotas!$C:$C,"&lt;="&amp;calculos!$J$53))</f>
        <v/>
      </c>
      <c r="L65" s="126" t="str">
        <f t="shared" si="1"/>
        <v/>
      </c>
      <c r="R65" s="129" t="str">
        <f>IF(H65="","",SUMIFS(Gastos!$H:$H,Gastos!$E:$E,H65,Gastos!$C:$C,"&gt;="&amp;calculos!$I$53,Gastos!$C:$C,"&lt;="&amp;calculos!$J$53))</f>
        <v/>
      </c>
    </row>
    <row r="66" spans="2:18" ht="20.100000000000001" customHeight="1" x14ac:dyDescent="0.2">
      <c r="B66" s="57">
        <v>61</v>
      </c>
      <c r="C66" s="25"/>
      <c r="D66" s="25"/>
      <c r="E66" s="25"/>
      <c r="F66" s="25"/>
      <c r="G66" s="25"/>
      <c r="H66" s="30" t="str">
        <f t="shared" si="8"/>
        <v/>
      </c>
      <c r="K66" s="129" t="str">
        <f>IF(H66="","",COUNTIFS(Rotas!$G:$G,Veículos!H66,Rotas!$C:$C,"&gt;="&amp;calculos!$I$53,Rotas!$C:$C,"&lt;="&amp;calculos!$J$53))</f>
        <v/>
      </c>
      <c r="L66" s="126" t="str">
        <f t="shared" si="1"/>
        <v/>
      </c>
      <c r="R66" s="129" t="str">
        <f>IF(H66="","",SUMIFS(Gastos!$H:$H,Gastos!$E:$E,H66,Gastos!$C:$C,"&gt;="&amp;calculos!$I$53,Gastos!$C:$C,"&lt;="&amp;calculos!$J$53))</f>
        <v/>
      </c>
    </row>
    <row r="67" spans="2:18" ht="20.100000000000001" customHeight="1" x14ac:dyDescent="0.2">
      <c r="B67" s="57">
        <v>62</v>
      </c>
      <c r="C67" s="25"/>
      <c r="D67" s="25"/>
      <c r="E67" s="25"/>
      <c r="F67" s="25"/>
      <c r="G67" s="25"/>
      <c r="H67" s="30" t="str">
        <f t="shared" si="8"/>
        <v/>
      </c>
      <c r="K67" s="129" t="str">
        <f>IF(H67="","",COUNTIFS(Rotas!$G:$G,Veículos!H67,Rotas!$C:$C,"&gt;="&amp;calculos!$I$53,Rotas!$C:$C,"&lt;="&amp;calculos!$J$53))</f>
        <v/>
      </c>
      <c r="L67" s="126" t="str">
        <f t="shared" si="1"/>
        <v/>
      </c>
      <c r="R67" s="129" t="str">
        <f>IF(H67="","",SUMIFS(Gastos!$H:$H,Gastos!$E:$E,H67,Gastos!$C:$C,"&gt;="&amp;calculos!$I$53,Gastos!$C:$C,"&lt;="&amp;calculos!$J$53))</f>
        <v/>
      </c>
    </row>
    <row r="68" spans="2:18" ht="20.100000000000001" customHeight="1" x14ac:dyDescent="0.2">
      <c r="B68" s="57">
        <v>63</v>
      </c>
      <c r="C68" s="25"/>
      <c r="D68" s="25"/>
      <c r="E68" s="25"/>
      <c r="F68" s="25"/>
      <c r="G68" s="25"/>
      <c r="H68" s="30" t="str">
        <f t="shared" si="8"/>
        <v/>
      </c>
      <c r="K68" s="129" t="str">
        <f>IF(H68="","",COUNTIFS(Rotas!$G:$G,Veículos!H68,Rotas!$C:$C,"&gt;="&amp;calculos!$I$53,Rotas!$C:$C,"&lt;="&amp;calculos!$J$53))</f>
        <v/>
      </c>
      <c r="L68" s="126" t="str">
        <f t="shared" si="1"/>
        <v/>
      </c>
      <c r="R68" s="129" t="str">
        <f>IF(H68="","",SUMIFS(Gastos!$H:$H,Gastos!$E:$E,H68,Gastos!$C:$C,"&gt;="&amp;calculos!$I$53,Gastos!$C:$C,"&lt;="&amp;calculos!$J$53))</f>
        <v/>
      </c>
    </row>
    <row r="69" spans="2:18" ht="20.100000000000001" customHeight="1" x14ac:dyDescent="0.2">
      <c r="B69" s="57">
        <v>64</v>
      </c>
      <c r="C69" s="25"/>
      <c r="D69" s="25"/>
      <c r="E69" s="25"/>
      <c r="F69" s="25"/>
      <c r="G69" s="25"/>
      <c r="H69" s="30" t="str">
        <f t="shared" si="8"/>
        <v/>
      </c>
      <c r="K69" s="129" t="str">
        <f>IF(H69="","",COUNTIFS(Rotas!$G:$G,Veículos!H69,Rotas!$C:$C,"&gt;="&amp;calculos!$I$53,Rotas!$C:$C,"&lt;="&amp;calculos!$J$53))</f>
        <v/>
      </c>
      <c r="L69" s="126" t="str">
        <f t="shared" si="1"/>
        <v/>
      </c>
      <c r="R69" s="129" t="str">
        <f>IF(H69="","",SUMIFS(Gastos!$H:$H,Gastos!$E:$E,H69,Gastos!$C:$C,"&gt;="&amp;calculos!$I$53,Gastos!$C:$C,"&lt;="&amp;calculos!$J$53))</f>
        <v/>
      </c>
    </row>
    <row r="70" spans="2:18" ht="20.100000000000001" customHeight="1" x14ac:dyDescent="0.2">
      <c r="B70" s="57">
        <v>65</v>
      </c>
      <c r="C70" s="25"/>
      <c r="D70" s="25"/>
      <c r="E70" s="25"/>
      <c r="F70" s="25"/>
      <c r="G70" s="25"/>
      <c r="H70" s="30" t="str">
        <f t="shared" si="8"/>
        <v/>
      </c>
      <c r="K70" s="129" t="str">
        <f>IF(H70="","",COUNTIFS(Rotas!$G:$G,Veículos!H70,Rotas!$C:$C,"&gt;="&amp;calculos!$I$53,Rotas!$C:$C,"&lt;="&amp;calculos!$J$53))</f>
        <v/>
      </c>
      <c r="L70" s="126" t="str">
        <f t="shared" si="1"/>
        <v/>
      </c>
      <c r="R70" s="129" t="str">
        <f>IF(H70="","",SUMIFS(Gastos!$H:$H,Gastos!$E:$E,H70,Gastos!$C:$C,"&gt;="&amp;calculos!$I$53,Gastos!$C:$C,"&lt;="&amp;calculos!$J$53))</f>
        <v/>
      </c>
    </row>
    <row r="71" spans="2:18" ht="20.100000000000001" customHeight="1" x14ac:dyDescent="0.2">
      <c r="B71" s="57">
        <v>66</v>
      </c>
      <c r="C71" s="25"/>
      <c r="D71" s="25"/>
      <c r="E71" s="25"/>
      <c r="F71" s="25"/>
      <c r="G71" s="25"/>
      <c r="H71" s="30" t="str">
        <f t="shared" si="8"/>
        <v/>
      </c>
      <c r="K71" s="129" t="str">
        <f>IF(H71="","",COUNTIFS(Rotas!$G:$G,Veículos!H71,Rotas!$C:$C,"&gt;="&amp;calculos!$I$53,Rotas!$C:$C,"&lt;="&amp;calculos!$J$53))</f>
        <v/>
      </c>
      <c r="L71" s="126" t="str">
        <f t="shared" ref="L71:L134" si="9">IF(K71="","",IF(K71=0,0,K71-ROW()/10000000))</f>
        <v/>
      </c>
      <c r="R71" s="129" t="str">
        <f>IF(H71="","",SUMIFS(Gastos!$H:$H,Gastos!$E:$E,H71,Gastos!$C:$C,"&gt;="&amp;calculos!$I$53,Gastos!$C:$C,"&lt;="&amp;calculos!$J$53))</f>
        <v/>
      </c>
    </row>
    <row r="72" spans="2:18" ht="20.100000000000001" customHeight="1" x14ac:dyDescent="0.2">
      <c r="B72" s="57">
        <v>67</v>
      </c>
      <c r="C72" s="25"/>
      <c r="D72" s="25"/>
      <c r="E72" s="25"/>
      <c r="F72" s="25"/>
      <c r="G72" s="25"/>
      <c r="H72" s="30" t="str">
        <f t="shared" si="8"/>
        <v/>
      </c>
      <c r="K72" s="129" t="str">
        <f>IF(H72="","",COUNTIFS(Rotas!$G:$G,Veículos!H72,Rotas!$C:$C,"&gt;="&amp;calculos!$I$53,Rotas!$C:$C,"&lt;="&amp;calculos!$J$53))</f>
        <v/>
      </c>
      <c r="L72" s="126" t="str">
        <f t="shared" si="9"/>
        <v/>
      </c>
      <c r="R72" s="129" t="str">
        <f>IF(H72="","",SUMIFS(Gastos!$H:$H,Gastos!$E:$E,H72,Gastos!$C:$C,"&gt;="&amp;calculos!$I$53,Gastos!$C:$C,"&lt;="&amp;calculos!$J$53))</f>
        <v/>
      </c>
    </row>
    <row r="73" spans="2:18" ht="20.100000000000001" customHeight="1" x14ac:dyDescent="0.2">
      <c r="B73" s="57">
        <v>68</v>
      </c>
      <c r="C73" s="25"/>
      <c r="D73" s="25"/>
      <c r="E73" s="25"/>
      <c r="F73" s="25"/>
      <c r="G73" s="25"/>
      <c r="H73" s="30" t="str">
        <f t="shared" si="8"/>
        <v/>
      </c>
      <c r="K73" s="129" t="str">
        <f>IF(H73="","",COUNTIFS(Rotas!$G:$G,Veículos!H73,Rotas!$C:$C,"&gt;="&amp;calculos!$I$53,Rotas!$C:$C,"&lt;="&amp;calculos!$J$53))</f>
        <v/>
      </c>
      <c r="L73" s="126" t="str">
        <f t="shared" si="9"/>
        <v/>
      </c>
      <c r="R73" s="129" t="str">
        <f>IF(H73="","",SUMIFS(Gastos!$H:$H,Gastos!$E:$E,H73,Gastos!$C:$C,"&gt;="&amp;calculos!$I$53,Gastos!$C:$C,"&lt;="&amp;calculos!$J$53))</f>
        <v/>
      </c>
    </row>
    <row r="74" spans="2:18" ht="20.100000000000001" customHeight="1" x14ac:dyDescent="0.2">
      <c r="B74" s="57">
        <v>69</v>
      </c>
      <c r="C74" s="25"/>
      <c r="D74" s="25"/>
      <c r="E74" s="25"/>
      <c r="F74" s="25"/>
      <c r="G74" s="25"/>
      <c r="H74" s="30" t="str">
        <f t="shared" si="8"/>
        <v/>
      </c>
      <c r="K74" s="129" t="str">
        <f>IF(H74="","",COUNTIFS(Rotas!$G:$G,Veículos!H74,Rotas!$C:$C,"&gt;="&amp;calculos!$I$53,Rotas!$C:$C,"&lt;="&amp;calculos!$J$53))</f>
        <v/>
      </c>
      <c r="L74" s="126" t="str">
        <f t="shared" si="9"/>
        <v/>
      </c>
      <c r="R74" s="129" t="str">
        <f>IF(H74="","",SUMIFS(Gastos!$H:$H,Gastos!$E:$E,H74,Gastos!$C:$C,"&gt;="&amp;calculos!$I$53,Gastos!$C:$C,"&lt;="&amp;calculos!$J$53))</f>
        <v/>
      </c>
    </row>
    <row r="75" spans="2:18" ht="20.100000000000001" customHeight="1" x14ac:dyDescent="0.2">
      <c r="B75" s="57">
        <v>70</v>
      </c>
      <c r="C75" s="25"/>
      <c r="D75" s="25"/>
      <c r="E75" s="25"/>
      <c r="F75" s="25"/>
      <c r="G75" s="25"/>
      <c r="H75" s="30" t="str">
        <f t="shared" si="8"/>
        <v/>
      </c>
      <c r="K75" s="129" t="str">
        <f>IF(H75="","",COUNTIFS(Rotas!$G:$G,Veículos!H75,Rotas!$C:$C,"&gt;="&amp;calculos!$I$53,Rotas!$C:$C,"&lt;="&amp;calculos!$J$53))</f>
        <v/>
      </c>
      <c r="L75" s="126" t="str">
        <f t="shared" si="9"/>
        <v/>
      </c>
      <c r="R75" s="129" t="str">
        <f>IF(H75="","",SUMIFS(Gastos!$H:$H,Gastos!$E:$E,H75,Gastos!$C:$C,"&gt;="&amp;calculos!$I$53,Gastos!$C:$C,"&lt;="&amp;calculos!$J$53))</f>
        <v/>
      </c>
    </row>
    <row r="76" spans="2:18" ht="20.100000000000001" customHeight="1" x14ac:dyDescent="0.2">
      <c r="B76" s="57">
        <v>71</v>
      </c>
      <c r="C76" s="25"/>
      <c r="D76" s="25"/>
      <c r="E76" s="25"/>
      <c r="F76" s="25"/>
      <c r="G76" s="25"/>
      <c r="H76" s="30" t="str">
        <f t="shared" si="8"/>
        <v/>
      </c>
      <c r="K76" s="129" t="str">
        <f>IF(H76="","",COUNTIFS(Rotas!$G:$G,Veículos!H76,Rotas!$C:$C,"&gt;="&amp;calculos!$I$53,Rotas!$C:$C,"&lt;="&amp;calculos!$J$53))</f>
        <v/>
      </c>
      <c r="L76" s="126" t="str">
        <f t="shared" si="9"/>
        <v/>
      </c>
      <c r="R76" s="129" t="str">
        <f>IF(H76="","",SUMIFS(Gastos!$H:$H,Gastos!$E:$E,H76,Gastos!$C:$C,"&gt;="&amp;calculos!$I$53,Gastos!$C:$C,"&lt;="&amp;calculos!$J$53))</f>
        <v/>
      </c>
    </row>
    <row r="77" spans="2:18" ht="20.100000000000001" customHeight="1" x14ac:dyDescent="0.2">
      <c r="B77" s="57">
        <v>72</v>
      </c>
      <c r="C77" s="25"/>
      <c r="D77" s="25"/>
      <c r="E77" s="25"/>
      <c r="F77" s="25"/>
      <c r="G77" s="25"/>
      <c r="H77" s="30" t="str">
        <f t="shared" si="8"/>
        <v/>
      </c>
      <c r="K77" s="129" t="str">
        <f>IF(H77="","",COUNTIFS(Rotas!$G:$G,Veículos!H77,Rotas!$C:$C,"&gt;="&amp;calculos!$I$53,Rotas!$C:$C,"&lt;="&amp;calculos!$J$53))</f>
        <v/>
      </c>
      <c r="L77" s="126" t="str">
        <f t="shared" si="9"/>
        <v/>
      </c>
      <c r="R77" s="129" t="str">
        <f>IF(H77="","",SUMIFS(Gastos!$H:$H,Gastos!$E:$E,H77,Gastos!$C:$C,"&gt;="&amp;calculos!$I$53,Gastos!$C:$C,"&lt;="&amp;calculos!$J$53))</f>
        <v/>
      </c>
    </row>
    <row r="78" spans="2:18" ht="20.100000000000001" customHeight="1" x14ac:dyDescent="0.2">
      <c r="B78" s="57">
        <v>73</v>
      </c>
      <c r="C78" s="25"/>
      <c r="D78" s="25"/>
      <c r="E78" s="25"/>
      <c r="F78" s="25"/>
      <c r="G78" s="25"/>
      <c r="H78" s="30" t="str">
        <f t="shared" si="8"/>
        <v/>
      </c>
      <c r="K78" s="129" t="str">
        <f>IF(H78="","",COUNTIFS(Rotas!$G:$G,Veículos!H78,Rotas!$C:$C,"&gt;="&amp;calculos!$I$53,Rotas!$C:$C,"&lt;="&amp;calculos!$J$53))</f>
        <v/>
      </c>
      <c r="L78" s="126" t="str">
        <f t="shared" si="9"/>
        <v/>
      </c>
      <c r="R78" s="129" t="str">
        <f>IF(H78="","",SUMIFS(Gastos!$H:$H,Gastos!$E:$E,H78,Gastos!$C:$C,"&gt;="&amp;calculos!$I$53,Gastos!$C:$C,"&lt;="&amp;calculos!$J$53))</f>
        <v/>
      </c>
    </row>
    <row r="79" spans="2:18" ht="20.100000000000001" customHeight="1" x14ac:dyDescent="0.2">
      <c r="B79" s="57">
        <v>74</v>
      </c>
      <c r="C79" s="25"/>
      <c r="D79" s="25"/>
      <c r="E79" s="25"/>
      <c r="F79" s="25"/>
      <c r="G79" s="25"/>
      <c r="H79" s="30" t="str">
        <f t="shared" si="8"/>
        <v/>
      </c>
      <c r="K79" s="129" t="str">
        <f>IF(H79="","",COUNTIFS(Rotas!$G:$G,Veículos!H79,Rotas!$C:$C,"&gt;="&amp;calculos!$I$53,Rotas!$C:$C,"&lt;="&amp;calculos!$J$53))</f>
        <v/>
      </c>
      <c r="L79" s="126" t="str">
        <f t="shared" si="9"/>
        <v/>
      </c>
      <c r="R79" s="129" t="str">
        <f>IF(H79="","",SUMIFS(Gastos!$H:$H,Gastos!$E:$E,H79,Gastos!$C:$C,"&gt;="&amp;calculos!$I$53,Gastos!$C:$C,"&lt;="&amp;calculos!$J$53))</f>
        <v/>
      </c>
    </row>
    <row r="80" spans="2:18" ht="20.100000000000001" customHeight="1" x14ac:dyDescent="0.2">
      <c r="B80" s="57">
        <v>75</v>
      </c>
      <c r="C80" s="25"/>
      <c r="D80" s="25"/>
      <c r="E80" s="25"/>
      <c r="F80" s="25"/>
      <c r="G80" s="25"/>
      <c r="H80" s="30" t="str">
        <f t="shared" si="8"/>
        <v/>
      </c>
      <c r="K80" s="129" t="str">
        <f>IF(H80="","",COUNTIFS(Rotas!$G:$G,Veículos!H80,Rotas!$C:$C,"&gt;="&amp;calculos!$I$53,Rotas!$C:$C,"&lt;="&amp;calculos!$J$53))</f>
        <v/>
      </c>
      <c r="L80" s="126" t="str">
        <f t="shared" si="9"/>
        <v/>
      </c>
      <c r="R80" s="129" t="str">
        <f>IF(H80="","",SUMIFS(Gastos!$H:$H,Gastos!$E:$E,H80,Gastos!$C:$C,"&gt;="&amp;calculos!$I$53,Gastos!$C:$C,"&lt;="&amp;calculos!$J$53))</f>
        <v/>
      </c>
    </row>
    <row r="81" spans="2:18" ht="20.100000000000001" customHeight="1" x14ac:dyDescent="0.2">
      <c r="B81" s="57">
        <v>76</v>
      </c>
      <c r="C81" s="25"/>
      <c r="D81" s="25"/>
      <c r="E81" s="25"/>
      <c r="F81" s="25"/>
      <c r="G81" s="25"/>
      <c r="H81" s="30" t="str">
        <f t="shared" si="8"/>
        <v/>
      </c>
      <c r="K81" s="129" t="str">
        <f>IF(H81="","",COUNTIFS(Rotas!$G:$G,Veículos!H81,Rotas!$C:$C,"&gt;="&amp;calculos!$I$53,Rotas!$C:$C,"&lt;="&amp;calculos!$J$53))</f>
        <v/>
      </c>
      <c r="L81" s="126" t="str">
        <f t="shared" si="9"/>
        <v/>
      </c>
      <c r="R81" s="129" t="str">
        <f>IF(H81="","",SUMIFS(Gastos!$H:$H,Gastos!$E:$E,H81,Gastos!$C:$C,"&gt;="&amp;calculos!$I$53,Gastos!$C:$C,"&lt;="&amp;calculos!$J$53))</f>
        <v/>
      </c>
    </row>
    <row r="82" spans="2:18" ht="20.100000000000001" customHeight="1" x14ac:dyDescent="0.2">
      <c r="B82" s="57">
        <v>77</v>
      </c>
      <c r="C82" s="25"/>
      <c r="D82" s="25"/>
      <c r="E82" s="25"/>
      <c r="F82" s="25"/>
      <c r="G82" s="25"/>
      <c r="H82" s="30" t="str">
        <f t="shared" si="8"/>
        <v/>
      </c>
      <c r="K82" s="129" t="str">
        <f>IF(H82="","",COUNTIFS(Rotas!$G:$G,Veículos!H82,Rotas!$C:$C,"&gt;="&amp;calculos!$I$53,Rotas!$C:$C,"&lt;="&amp;calculos!$J$53))</f>
        <v/>
      </c>
      <c r="L82" s="126" t="str">
        <f t="shared" si="9"/>
        <v/>
      </c>
      <c r="R82" s="129" t="str">
        <f>IF(H82="","",SUMIFS(Gastos!$H:$H,Gastos!$E:$E,H82,Gastos!$C:$C,"&gt;="&amp;calculos!$I$53,Gastos!$C:$C,"&lt;="&amp;calculos!$J$53))</f>
        <v/>
      </c>
    </row>
    <row r="83" spans="2:18" ht="20.100000000000001" customHeight="1" x14ac:dyDescent="0.2">
      <c r="B83" s="57">
        <v>78</v>
      </c>
      <c r="C83" s="25"/>
      <c r="D83" s="25"/>
      <c r="E83" s="25"/>
      <c r="F83" s="25"/>
      <c r="G83" s="25"/>
      <c r="H83" s="30" t="str">
        <f t="shared" si="8"/>
        <v/>
      </c>
      <c r="K83" s="129" t="str">
        <f>IF(H83="","",COUNTIFS(Rotas!$G:$G,Veículos!H83,Rotas!$C:$C,"&gt;="&amp;calculos!$I$53,Rotas!$C:$C,"&lt;="&amp;calculos!$J$53))</f>
        <v/>
      </c>
      <c r="L83" s="126" t="str">
        <f t="shared" si="9"/>
        <v/>
      </c>
      <c r="R83" s="129" t="str">
        <f>IF(H83="","",SUMIFS(Gastos!$H:$H,Gastos!$E:$E,H83,Gastos!$C:$C,"&gt;="&amp;calculos!$I$53,Gastos!$C:$C,"&lt;="&amp;calculos!$J$53))</f>
        <v/>
      </c>
    </row>
    <row r="84" spans="2:18" ht="20.100000000000001" customHeight="1" x14ac:dyDescent="0.2">
      <c r="B84" s="57">
        <v>79</v>
      </c>
      <c r="C84" s="25"/>
      <c r="D84" s="25"/>
      <c r="E84" s="25"/>
      <c r="F84" s="25"/>
      <c r="G84" s="25"/>
      <c r="H84" s="30" t="str">
        <f t="shared" si="8"/>
        <v/>
      </c>
      <c r="K84" s="129" t="str">
        <f>IF(H84="","",COUNTIFS(Rotas!$G:$G,Veículos!H84,Rotas!$C:$C,"&gt;="&amp;calculos!$I$53,Rotas!$C:$C,"&lt;="&amp;calculos!$J$53))</f>
        <v/>
      </c>
      <c r="L84" s="126" t="str">
        <f t="shared" si="9"/>
        <v/>
      </c>
      <c r="R84" s="129" t="str">
        <f>IF(H84="","",SUMIFS(Gastos!$H:$H,Gastos!$E:$E,H84,Gastos!$C:$C,"&gt;="&amp;calculos!$I$53,Gastos!$C:$C,"&lt;="&amp;calculos!$J$53))</f>
        <v/>
      </c>
    </row>
    <row r="85" spans="2:18" ht="20.100000000000001" customHeight="1" x14ac:dyDescent="0.2">
      <c r="B85" s="57">
        <v>80</v>
      </c>
      <c r="C85" s="25"/>
      <c r="D85" s="25"/>
      <c r="E85" s="25"/>
      <c r="F85" s="25"/>
      <c r="G85" s="25"/>
      <c r="H85" s="30" t="str">
        <f t="shared" si="8"/>
        <v/>
      </c>
      <c r="K85" s="129" t="str">
        <f>IF(H85="","",COUNTIFS(Rotas!$G:$G,Veículos!H85,Rotas!$C:$C,"&gt;="&amp;calculos!$I$53,Rotas!$C:$C,"&lt;="&amp;calculos!$J$53))</f>
        <v/>
      </c>
      <c r="L85" s="126" t="str">
        <f t="shared" si="9"/>
        <v/>
      </c>
      <c r="R85" s="129" t="str">
        <f>IF(H85="","",SUMIFS(Gastos!$H:$H,Gastos!$E:$E,H85,Gastos!$C:$C,"&gt;="&amp;calculos!$I$53,Gastos!$C:$C,"&lt;="&amp;calculos!$J$53))</f>
        <v/>
      </c>
    </row>
    <row r="86" spans="2:18" ht="20.100000000000001" customHeight="1" x14ac:dyDescent="0.2">
      <c r="B86" s="57">
        <v>81</v>
      </c>
      <c r="C86" s="25"/>
      <c r="D86" s="25"/>
      <c r="E86" s="25"/>
      <c r="F86" s="25"/>
      <c r="G86" s="25"/>
      <c r="H86" s="30" t="str">
        <f t="shared" si="8"/>
        <v/>
      </c>
      <c r="K86" s="129" t="str">
        <f>IF(H86="","",COUNTIFS(Rotas!$G:$G,Veículos!H86,Rotas!$C:$C,"&gt;="&amp;calculos!$I$53,Rotas!$C:$C,"&lt;="&amp;calculos!$J$53))</f>
        <v/>
      </c>
      <c r="L86" s="126" t="str">
        <f t="shared" si="9"/>
        <v/>
      </c>
      <c r="R86" s="129" t="str">
        <f>IF(H86="","",SUMIFS(Gastos!$H:$H,Gastos!$E:$E,H86,Gastos!$C:$C,"&gt;="&amp;calculos!$I$53,Gastos!$C:$C,"&lt;="&amp;calculos!$J$53))</f>
        <v/>
      </c>
    </row>
    <row r="87" spans="2:18" ht="20.100000000000001" customHeight="1" x14ac:dyDescent="0.2">
      <c r="B87" s="57">
        <v>82</v>
      </c>
      <c r="C87" s="25"/>
      <c r="D87" s="25"/>
      <c r="E87" s="25"/>
      <c r="F87" s="25"/>
      <c r="G87" s="25"/>
      <c r="H87" s="30" t="str">
        <f t="shared" si="8"/>
        <v/>
      </c>
      <c r="K87" s="129" t="str">
        <f>IF(H87="","",COUNTIFS(Rotas!$G:$G,Veículos!H87,Rotas!$C:$C,"&gt;="&amp;calculos!$I$53,Rotas!$C:$C,"&lt;="&amp;calculos!$J$53))</f>
        <v/>
      </c>
      <c r="L87" s="126" t="str">
        <f t="shared" si="9"/>
        <v/>
      </c>
      <c r="R87" s="129" t="str">
        <f>IF(H87="","",SUMIFS(Gastos!$H:$H,Gastos!$E:$E,H87,Gastos!$C:$C,"&gt;="&amp;calculos!$I$53,Gastos!$C:$C,"&lt;="&amp;calculos!$J$53))</f>
        <v/>
      </c>
    </row>
    <row r="88" spans="2:18" ht="20.100000000000001" customHeight="1" x14ac:dyDescent="0.2">
      <c r="B88" s="57">
        <v>83</v>
      </c>
      <c r="C88" s="25"/>
      <c r="D88" s="25"/>
      <c r="E88" s="25"/>
      <c r="F88" s="25"/>
      <c r="G88" s="25"/>
      <c r="H88" s="30" t="str">
        <f t="shared" si="8"/>
        <v/>
      </c>
      <c r="K88" s="129" t="str">
        <f>IF(H88="","",COUNTIFS(Rotas!$G:$G,Veículos!H88,Rotas!$C:$C,"&gt;="&amp;calculos!$I$53,Rotas!$C:$C,"&lt;="&amp;calculos!$J$53))</f>
        <v/>
      </c>
      <c r="L88" s="126" t="str">
        <f t="shared" si="9"/>
        <v/>
      </c>
      <c r="R88" s="129" t="str">
        <f>IF(H88="","",SUMIFS(Gastos!$H:$H,Gastos!$E:$E,H88,Gastos!$C:$C,"&gt;="&amp;calculos!$I$53,Gastos!$C:$C,"&lt;="&amp;calculos!$J$53))</f>
        <v/>
      </c>
    </row>
    <row r="89" spans="2:18" ht="20.100000000000001" customHeight="1" x14ac:dyDescent="0.2">
      <c r="B89" s="57">
        <v>84</v>
      </c>
      <c r="C89" s="25"/>
      <c r="D89" s="25"/>
      <c r="E89" s="25"/>
      <c r="F89" s="25"/>
      <c r="G89" s="25"/>
      <c r="H89" s="30" t="str">
        <f t="shared" si="8"/>
        <v/>
      </c>
      <c r="K89" s="129" t="str">
        <f>IF(H89="","",COUNTIFS(Rotas!$G:$G,Veículos!H89,Rotas!$C:$C,"&gt;="&amp;calculos!$I$53,Rotas!$C:$C,"&lt;="&amp;calculos!$J$53))</f>
        <v/>
      </c>
      <c r="L89" s="126" t="str">
        <f t="shared" si="9"/>
        <v/>
      </c>
      <c r="R89" s="129" t="str">
        <f>IF(H89="","",SUMIFS(Gastos!$H:$H,Gastos!$E:$E,H89,Gastos!$C:$C,"&gt;="&amp;calculos!$I$53,Gastos!$C:$C,"&lt;="&amp;calculos!$J$53))</f>
        <v/>
      </c>
    </row>
    <row r="90" spans="2:18" ht="20.100000000000001" customHeight="1" x14ac:dyDescent="0.2">
      <c r="B90" s="57">
        <v>85</v>
      </c>
      <c r="C90" s="25"/>
      <c r="D90" s="25"/>
      <c r="E90" s="25"/>
      <c r="F90" s="25"/>
      <c r="G90" s="25"/>
      <c r="H90" s="30" t="str">
        <f t="shared" si="8"/>
        <v/>
      </c>
      <c r="K90" s="129" t="str">
        <f>IF(H90="","",COUNTIFS(Rotas!$G:$G,Veículos!H90,Rotas!$C:$C,"&gt;="&amp;calculos!$I$53,Rotas!$C:$C,"&lt;="&amp;calculos!$J$53))</f>
        <v/>
      </c>
      <c r="L90" s="126" t="str">
        <f t="shared" si="9"/>
        <v/>
      </c>
      <c r="R90" s="129" t="str">
        <f>IF(H90="","",SUMIFS(Gastos!$H:$H,Gastos!$E:$E,H90,Gastos!$C:$C,"&gt;="&amp;calculos!$I$53,Gastos!$C:$C,"&lt;="&amp;calculos!$J$53))</f>
        <v/>
      </c>
    </row>
    <row r="91" spans="2:18" ht="20.100000000000001" customHeight="1" x14ac:dyDescent="0.2">
      <c r="B91" s="57">
        <v>86</v>
      </c>
      <c r="C91" s="25"/>
      <c r="D91" s="25"/>
      <c r="E91" s="25"/>
      <c r="F91" s="25"/>
      <c r="G91" s="25"/>
      <c r="H91" s="30" t="str">
        <f t="shared" si="8"/>
        <v/>
      </c>
      <c r="K91" s="129" t="str">
        <f>IF(H91="","",COUNTIFS(Rotas!$G:$G,Veículos!H91,Rotas!$C:$C,"&gt;="&amp;calculos!$I$53,Rotas!$C:$C,"&lt;="&amp;calculos!$J$53))</f>
        <v/>
      </c>
      <c r="L91" s="126" t="str">
        <f t="shared" si="9"/>
        <v/>
      </c>
      <c r="R91" s="129" t="str">
        <f>IF(H91="","",SUMIFS(Gastos!$H:$H,Gastos!$E:$E,H91,Gastos!$C:$C,"&gt;="&amp;calculos!$I$53,Gastos!$C:$C,"&lt;="&amp;calculos!$J$53))</f>
        <v/>
      </c>
    </row>
    <row r="92" spans="2:18" ht="20.100000000000001" customHeight="1" x14ac:dyDescent="0.2">
      <c r="B92" s="57">
        <v>87</v>
      </c>
      <c r="C92" s="25"/>
      <c r="D92" s="25"/>
      <c r="E92" s="25"/>
      <c r="F92" s="25"/>
      <c r="G92" s="25"/>
      <c r="H92" s="30" t="str">
        <f t="shared" ref="H92:H155" si="10">IF(F92="","",D92&amp;" "&amp;E92&amp;" "&amp;F92)</f>
        <v/>
      </c>
      <c r="K92" s="129" t="str">
        <f>IF(H92="","",COUNTIFS(Rotas!$G:$G,Veículos!H92,Rotas!$C:$C,"&gt;="&amp;calculos!$I$53,Rotas!$C:$C,"&lt;="&amp;calculos!$J$53))</f>
        <v/>
      </c>
      <c r="L92" s="126" t="str">
        <f t="shared" si="9"/>
        <v/>
      </c>
      <c r="R92" s="129" t="str">
        <f>IF(H92="","",SUMIFS(Gastos!$H:$H,Gastos!$E:$E,H92,Gastos!$C:$C,"&gt;="&amp;calculos!$I$53,Gastos!$C:$C,"&lt;="&amp;calculos!$J$53))</f>
        <v/>
      </c>
    </row>
    <row r="93" spans="2:18" ht="20.100000000000001" customHeight="1" x14ac:dyDescent="0.2">
      <c r="B93" s="57">
        <v>88</v>
      </c>
      <c r="C93" s="25"/>
      <c r="D93" s="25"/>
      <c r="E93" s="25"/>
      <c r="F93" s="25"/>
      <c r="G93" s="25"/>
      <c r="H93" s="30" t="str">
        <f t="shared" si="10"/>
        <v/>
      </c>
      <c r="K93" s="129" t="str">
        <f>IF(H93="","",COUNTIFS(Rotas!$G:$G,Veículos!H93,Rotas!$C:$C,"&gt;="&amp;calculos!$I$53,Rotas!$C:$C,"&lt;="&amp;calculos!$J$53))</f>
        <v/>
      </c>
      <c r="L93" s="126" t="str">
        <f t="shared" si="9"/>
        <v/>
      </c>
      <c r="R93" s="129" t="str">
        <f>IF(H93="","",SUMIFS(Gastos!$H:$H,Gastos!$E:$E,H93,Gastos!$C:$C,"&gt;="&amp;calculos!$I$53,Gastos!$C:$C,"&lt;="&amp;calculos!$J$53))</f>
        <v/>
      </c>
    </row>
    <row r="94" spans="2:18" ht="20.100000000000001" customHeight="1" x14ac:dyDescent="0.2">
      <c r="B94" s="57">
        <v>89</v>
      </c>
      <c r="C94" s="25"/>
      <c r="D94" s="25"/>
      <c r="E94" s="25"/>
      <c r="F94" s="25"/>
      <c r="G94" s="25"/>
      <c r="H94" s="30" t="str">
        <f t="shared" si="10"/>
        <v/>
      </c>
      <c r="K94" s="129" t="str">
        <f>IF(H94="","",COUNTIFS(Rotas!$G:$G,Veículos!H94,Rotas!$C:$C,"&gt;="&amp;calculos!$I$53,Rotas!$C:$C,"&lt;="&amp;calculos!$J$53))</f>
        <v/>
      </c>
      <c r="L94" s="126" t="str">
        <f t="shared" si="9"/>
        <v/>
      </c>
      <c r="R94" s="129" t="str">
        <f>IF(H94="","",SUMIFS(Gastos!$H:$H,Gastos!$E:$E,H94,Gastos!$C:$C,"&gt;="&amp;calculos!$I$53,Gastos!$C:$C,"&lt;="&amp;calculos!$J$53))</f>
        <v/>
      </c>
    </row>
    <row r="95" spans="2:18" ht="20.100000000000001" customHeight="1" x14ac:dyDescent="0.2">
      <c r="B95" s="57">
        <v>90</v>
      </c>
      <c r="C95" s="25"/>
      <c r="D95" s="25"/>
      <c r="E95" s="25"/>
      <c r="F95" s="25"/>
      <c r="G95" s="25"/>
      <c r="H95" s="30" t="str">
        <f t="shared" si="10"/>
        <v/>
      </c>
      <c r="K95" s="129" t="str">
        <f>IF(H95="","",COUNTIFS(Rotas!$G:$G,Veículos!H95,Rotas!$C:$C,"&gt;="&amp;calculos!$I$53,Rotas!$C:$C,"&lt;="&amp;calculos!$J$53))</f>
        <v/>
      </c>
      <c r="L95" s="126" t="str">
        <f t="shared" si="9"/>
        <v/>
      </c>
      <c r="R95" s="129" t="str">
        <f>IF(H95="","",SUMIFS(Gastos!$H:$H,Gastos!$E:$E,H95,Gastos!$C:$C,"&gt;="&amp;calculos!$I$53,Gastos!$C:$C,"&lt;="&amp;calculos!$J$53))</f>
        <v/>
      </c>
    </row>
    <row r="96" spans="2:18" ht="20.100000000000001" customHeight="1" x14ac:dyDescent="0.2">
      <c r="B96" s="57">
        <v>91</v>
      </c>
      <c r="C96" s="25"/>
      <c r="D96" s="25"/>
      <c r="E96" s="25"/>
      <c r="F96" s="25"/>
      <c r="G96" s="25"/>
      <c r="H96" s="30" t="str">
        <f t="shared" si="10"/>
        <v/>
      </c>
      <c r="K96" s="129" t="str">
        <f>IF(H96="","",COUNTIFS(Rotas!$G:$G,Veículos!H96,Rotas!$C:$C,"&gt;="&amp;calculos!$I$53,Rotas!$C:$C,"&lt;="&amp;calculos!$J$53))</f>
        <v/>
      </c>
      <c r="L96" s="126" t="str">
        <f t="shared" si="9"/>
        <v/>
      </c>
      <c r="R96" s="129" t="str">
        <f>IF(H96="","",SUMIFS(Gastos!$H:$H,Gastos!$E:$E,H96,Gastos!$C:$C,"&gt;="&amp;calculos!$I$53,Gastos!$C:$C,"&lt;="&amp;calculos!$J$53))</f>
        <v/>
      </c>
    </row>
    <row r="97" spans="2:18" ht="20.100000000000001" customHeight="1" x14ac:dyDescent="0.2">
      <c r="B97" s="57">
        <v>92</v>
      </c>
      <c r="C97" s="25"/>
      <c r="D97" s="25"/>
      <c r="E97" s="25"/>
      <c r="F97" s="25"/>
      <c r="G97" s="25"/>
      <c r="H97" s="30" t="str">
        <f t="shared" si="10"/>
        <v/>
      </c>
      <c r="K97" s="129" t="str">
        <f>IF(H97="","",COUNTIFS(Rotas!$G:$G,Veículos!H97,Rotas!$C:$C,"&gt;="&amp;calculos!$I$53,Rotas!$C:$C,"&lt;="&amp;calculos!$J$53))</f>
        <v/>
      </c>
      <c r="L97" s="126" t="str">
        <f t="shared" si="9"/>
        <v/>
      </c>
      <c r="R97" s="129" t="str">
        <f>IF(H97="","",SUMIFS(Gastos!$H:$H,Gastos!$E:$E,H97,Gastos!$C:$C,"&gt;="&amp;calculos!$I$53,Gastos!$C:$C,"&lt;="&amp;calculos!$J$53))</f>
        <v/>
      </c>
    </row>
    <row r="98" spans="2:18" ht="20.100000000000001" customHeight="1" x14ac:dyDescent="0.2">
      <c r="B98" s="57">
        <v>93</v>
      </c>
      <c r="C98" s="25"/>
      <c r="D98" s="25"/>
      <c r="E98" s="25"/>
      <c r="F98" s="25"/>
      <c r="G98" s="25"/>
      <c r="H98" s="30" t="str">
        <f t="shared" si="10"/>
        <v/>
      </c>
      <c r="K98" s="129" t="str">
        <f>IF(H98="","",COUNTIFS(Rotas!$G:$G,Veículos!H98,Rotas!$C:$C,"&gt;="&amp;calculos!$I$53,Rotas!$C:$C,"&lt;="&amp;calculos!$J$53))</f>
        <v/>
      </c>
      <c r="L98" s="126" t="str">
        <f t="shared" si="9"/>
        <v/>
      </c>
      <c r="R98" s="129" t="str">
        <f>IF(H98="","",SUMIFS(Gastos!$H:$H,Gastos!$E:$E,H98,Gastos!$C:$C,"&gt;="&amp;calculos!$I$53,Gastos!$C:$C,"&lt;="&amp;calculos!$J$53))</f>
        <v/>
      </c>
    </row>
    <row r="99" spans="2:18" ht="20.100000000000001" customHeight="1" x14ac:dyDescent="0.2">
      <c r="B99" s="57">
        <v>94</v>
      </c>
      <c r="C99" s="25"/>
      <c r="D99" s="25"/>
      <c r="E99" s="25"/>
      <c r="F99" s="25"/>
      <c r="G99" s="25"/>
      <c r="H99" s="30" t="str">
        <f t="shared" si="10"/>
        <v/>
      </c>
      <c r="K99" s="129" t="str">
        <f>IF(H99="","",COUNTIFS(Rotas!$G:$G,Veículos!H99,Rotas!$C:$C,"&gt;="&amp;calculos!$I$53,Rotas!$C:$C,"&lt;="&amp;calculos!$J$53))</f>
        <v/>
      </c>
      <c r="L99" s="126" t="str">
        <f t="shared" si="9"/>
        <v/>
      </c>
      <c r="R99" s="129" t="str">
        <f>IF(H99="","",SUMIFS(Gastos!$H:$H,Gastos!$E:$E,H99,Gastos!$C:$C,"&gt;="&amp;calculos!$I$53,Gastos!$C:$C,"&lt;="&amp;calculos!$J$53))</f>
        <v/>
      </c>
    </row>
    <row r="100" spans="2:18" ht="20.100000000000001" customHeight="1" x14ac:dyDescent="0.2">
      <c r="B100" s="57">
        <v>95</v>
      </c>
      <c r="C100" s="25"/>
      <c r="D100" s="25"/>
      <c r="E100" s="25"/>
      <c r="F100" s="25"/>
      <c r="G100" s="25"/>
      <c r="H100" s="30" t="str">
        <f t="shared" si="10"/>
        <v/>
      </c>
      <c r="K100" s="129" t="str">
        <f>IF(H100="","",COUNTIFS(Rotas!$G:$G,Veículos!H100,Rotas!$C:$C,"&gt;="&amp;calculos!$I$53,Rotas!$C:$C,"&lt;="&amp;calculos!$J$53))</f>
        <v/>
      </c>
      <c r="L100" s="126" t="str">
        <f t="shared" si="9"/>
        <v/>
      </c>
      <c r="R100" s="129" t="str">
        <f>IF(H100="","",SUMIFS(Gastos!$H:$H,Gastos!$E:$E,H100,Gastos!$C:$C,"&gt;="&amp;calculos!$I$53,Gastos!$C:$C,"&lt;="&amp;calculos!$J$53))</f>
        <v/>
      </c>
    </row>
    <row r="101" spans="2:18" ht="20.100000000000001" customHeight="1" x14ac:dyDescent="0.2">
      <c r="B101" s="57">
        <v>96</v>
      </c>
      <c r="C101" s="25"/>
      <c r="D101" s="25"/>
      <c r="E101" s="25"/>
      <c r="F101" s="25"/>
      <c r="G101" s="25"/>
      <c r="H101" s="30" t="str">
        <f t="shared" si="10"/>
        <v/>
      </c>
      <c r="K101" s="129" t="str">
        <f>IF(H101="","",COUNTIFS(Rotas!$G:$G,Veículos!H101,Rotas!$C:$C,"&gt;="&amp;calculos!$I$53,Rotas!$C:$C,"&lt;="&amp;calculos!$J$53))</f>
        <v/>
      </c>
      <c r="L101" s="126" t="str">
        <f t="shared" si="9"/>
        <v/>
      </c>
      <c r="R101" s="129" t="str">
        <f>IF(H101="","",SUMIFS(Gastos!$H:$H,Gastos!$E:$E,H101,Gastos!$C:$C,"&gt;="&amp;calculos!$I$53,Gastos!$C:$C,"&lt;="&amp;calculos!$J$53))</f>
        <v/>
      </c>
    </row>
    <row r="102" spans="2:18" ht="20.100000000000001" customHeight="1" x14ac:dyDescent="0.2">
      <c r="B102" s="57">
        <v>97</v>
      </c>
      <c r="C102" s="25"/>
      <c r="D102" s="25"/>
      <c r="E102" s="25"/>
      <c r="F102" s="25"/>
      <c r="G102" s="25"/>
      <c r="H102" s="30" t="str">
        <f t="shared" si="10"/>
        <v/>
      </c>
      <c r="K102" s="129" t="str">
        <f>IF(H102="","",COUNTIFS(Rotas!$G:$G,Veículos!H102,Rotas!$C:$C,"&gt;="&amp;calculos!$I$53,Rotas!$C:$C,"&lt;="&amp;calculos!$J$53))</f>
        <v/>
      </c>
      <c r="L102" s="126" t="str">
        <f t="shared" si="9"/>
        <v/>
      </c>
      <c r="R102" s="129" t="str">
        <f>IF(H102="","",SUMIFS(Gastos!$H:$H,Gastos!$E:$E,H102,Gastos!$C:$C,"&gt;="&amp;calculos!$I$53,Gastos!$C:$C,"&lt;="&amp;calculos!$J$53))</f>
        <v/>
      </c>
    </row>
    <row r="103" spans="2:18" ht="20.100000000000001" customHeight="1" x14ac:dyDescent="0.2">
      <c r="B103" s="57">
        <v>98</v>
      </c>
      <c r="C103" s="25"/>
      <c r="D103" s="25"/>
      <c r="E103" s="25"/>
      <c r="F103" s="25"/>
      <c r="G103" s="25"/>
      <c r="H103" s="30" t="str">
        <f t="shared" si="10"/>
        <v/>
      </c>
      <c r="K103" s="129" t="str">
        <f>IF(H103="","",COUNTIFS(Rotas!$G:$G,Veículos!H103,Rotas!$C:$C,"&gt;="&amp;calculos!$I$53,Rotas!$C:$C,"&lt;="&amp;calculos!$J$53))</f>
        <v/>
      </c>
      <c r="L103" s="126" t="str">
        <f t="shared" si="9"/>
        <v/>
      </c>
      <c r="R103" s="129" t="str">
        <f>IF(H103="","",SUMIFS(Gastos!$H:$H,Gastos!$E:$E,H103,Gastos!$C:$C,"&gt;="&amp;calculos!$I$53,Gastos!$C:$C,"&lt;="&amp;calculos!$J$53))</f>
        <v/>
      </c>
    </row>
    <row r="104" spans="2:18" ht="20.100000000000001" customHeight="1" x14ac:dyDescent="0.2">
      <c r="B104" s="57">
        <v>99</v>
      </c>
      <c r="C104" s="25"/>
      <c r="D104" s="25"/>
      <c r="E104" s="25"/>
      <c r="F104" s="25"/>
      <c r="G104" s="25"/>
      <c r="H104" s="30" t="str">
        <f t="shared" si="10"/>
        <v/>
      </c>
      <c r="K104" s="129" t="str">
        <f>IF(H104="","",COUNTIFS(Rotas!$G:$G,Veículos!H104,Rotas!$C:$C,"&gt;="&amp;calculos!$I$53,Rotas!$C:$C,"&lt;="&amp;calculos!$J$53))</f>
        <v/>
      </c>
      <c r="L104" s="126" t="str">
        <f t="shared" si="9"/>
        <v/>
      </c>
      <c r="R104" s="129" t="str">
        <f>IF(H104="","",SUMIFS(Gastos!$H:$H,Gastos!$E:$E,H104,Gastos!$C:$C,"&gt;="&amp;calculos!$I$53,Gastos!$C:$C,"&lt;="&amp;calculos!$J$53))</f>
        <v/>
      </c>
    </row>
    <row r="105" spans="2:18" ht="20.100000000000001" customHeight="1" x14ac:dyDescent="0.2">
      <c r="B105" s="57">
        <v>100</v>
      </c>
      <c r="C105" s="25"/>
      <c r="D105" s="25"/>
      <c r="E105" s="25"/>
      <c r="F105" s="25"/>
      <c r="G105" s="25"/>
      <c r="H105" s="30" t="str">
        <f t="shared" si="10"/>
        <v/>
      </c>
      <c r="K105" s="129" t="str">
        <f>IF(H105="","",COUNTIFS(Rotas!$G:$G,Veículos!H105,Rotas!$C:$C,"&gt;="&amp;calculos!$I$53,Rotas!$C:$C,"&lt;="&amp;calculos!$J$53))</f>
        <v/>
      </c>
      <c r="L105" s="126" t="str">
        <f t="shared" si="9"/>
        <v/>
      </c>
      <c r="R105" s="129" t="str">
        <f>IF(H105="","",SUMIFS(Gastos!$H:$H,Gastos!$E:$E,H105,Gastos!$C:$C,"&gt;="&amp;calculos!$I$53,Gastos!$C:$C,"&lt;="&amp;calculos!$J$53))</f>
        <v/>
      </c>
    </row>
    <row r="106" spans="2:18" ht="20.100000000000001" customHeight="1" x14ac:dyDescent="0.2">
      <c r="B106" s="57">
        <v>101</v>
      </c>
      <c r="C106" s="25"/>
      <c r="D106" s="25"/>
      <c r="E106" s="25"/>
      <c r="F106" s="25"/>
      <c r="G106" s="25"/>
      <c r="H106" s="30" t="str">
        <f t="shared" si="10"/>
        <v/>
      </c>
      <c r="K106" s="129" t="str">
        <f>IF(H106="","",COUNTIFS(Rotas!$G:$G,Veículos!H106,Rotas!$C:$C,"&gt;="&amp;calculos!$I$53,Rotas!$C:$C,"&lt;="&amp;calculos!$J$53))</f>
        <v/>
      </c>
      <c r="L106" s="126" t="str">
        <f t="shared" si="9"/>
        <v/>
      </c>
      <c r="R106" s="129" t="str">
        <f>IF(H106="","",SUMIFS(Gastos!$H:$H,Gastos!$E:$E,H106,Gastos!$C:$C,"&gt;="&amp;calculos!$I$53,Gastos!$C:$C,"&lt;="&amp;calculos!$J$53))</f>
        <v/>
      </c>
    </row>
    <row r="107" spans="2:18" ht="20.100000000000001" customHeight="1" x14ac:dyDescent="0.2">
      <c r="B107" s="57">
        <v>102</v>
      </c>
      <c r="C107" s="25"/>
      <c r="D107" s="25"/>
      <c r="E107" s="25"/>
      <c r="F107" s="25"/>
      <c r="G107" s="25"/>
      <c r="H107" s="30" t="str">
        <f t="shared" si="10"/>
        <v/>
      </c>
      <c r="K107" s="129" t="str">
        <f>IF(H107="","",COUNTIFS(Rotas!$G:$G,Veículos!H107,Rotas!$C:$C,"&gt;="&amp;calculos!$I$53,Rotas!$C:$C,"&lt;="&amp;calculos!$J$53))</f>
        <v/>
      </c>
      <c r="L107" s="126" t="str">
        <f t="shared" si="9"/>
        <v/>
      </c>
      <c r="R107" s="129" t="str">
        <f>IF(H107="","",SUMIFS(Gastos!$H:$H,Gastos!$E:$E,H107,Gastos!$C:$C,"&gt;="&amp;calculos!$I$53,Gastos!$C:$C,"&lt;="&amp;calculos!$J$53))</f>
        <v/>
      </c>
    </row>
    <row r="108" spans="2:18" ht="20.100000000000001" customHeight="1" x14ac:dyDescent="0.2">
      <c r="B108" s="57">
        <v>103</v>
      </c>
      <c r="C108" s="25"/>
      <c r="D108" s="25"/>
      <c r="E108" s="25"/>
      <c r="F108" s="25"/>
      <c r="G108" s="25"/>
      <c r="H108" s="30" t="str">
        <f t="shared" si="10"/>
        <v/>
      </c>
      <c r="K108" s="129" t="str">
        <f>IF(H108="","",COUNTIFS(Rotas!$G:$G,Veículos!H108,Rotas!$C:$C,"&gt;="&amp;calculos!$I$53,Rotas!$C:$C,"&lt;="&amp;calculos!$J$53))</f>
        <v/>
      </c>
      <c r="L108" s="126" t="str">
        <f t="shared" si="9"/>
        <v/>
      </c>
      <c r="R108" s="129" t="str">
        <f>IF(H108="","",SUMIFS(Gastos!$H:$H,Gastos!$E:$E,H108,Gastos!$C:$C,"&gt;="&amp;calculos!$I$53,Gastos!$C:$C,"&lt;="&amp;calculos!$J$53))</f>
        <v/>
      </c>
    </row>
    <row r="109" spans="2:18" ht="20.100000000000001" customHeight="1" x14ac:dyDescent="0.2">
      <c r="B109" s="57">
        <v>104</v>
      </c>
      <c r="C109" s="25"/>
      <c r="D109" s="25"/>
      <c r="E109" s="25"/>
      <c r="F109" s="25"/>
      <c r="G109" s="25"/>
      <c r="H109" s="30" t="str">
        <f t="shared" si="10"/>
        <v/>
      </c>
      <c r="K109" s="129" t="str">
        <f>IF(H109="","",COUNTIFS(Rotas!$G:$G,Veículos!H109,Rotas!$C:$C,"&gt;="&amp;calculos!$I$53,Rotas!$C:$C,"&lt;="&amp;calculos!$J$53))</f>
        <v/>
      </c>
      <c r="L109" s="126" t="str">
        <f t="shared" si="9"/>
        <v/>
      </c>
      <c r="R109" s="129" t="str">
        <f>IF(H109="","",SUMIFS(Gastos!$H:$H,Gastos!$E:$E,H109,Gastos!$C:$C,"&gt;="&amp;calculos!$I$53,Gastos!$C:$C,"&lt;="&amp;calculos!$J$53))</f>
        <v/>
      </c>
    </row>
    <row r="110" spans="2:18" ht="20.100000000000001" customHeight="1" x14ac:dyDescent="0.2">
      <c r="B110" s="57">
        <v>105</v>
      </c>
      <c r="C110" s="25"/>
      <c r="D110" s="25"/>
      <c r="E110" s="25"/>
      <c r="F110" s="25"/>
      <c r="G110" s="25"/>
      <c r="H110" s="30" t="str">
        <f t="shared" si="10"/>
        <v/>
      </c>
      <c r="K110" s="129" t="str">
        <f>IF(H110="","",COUNTIFS(Rotas!$G:$G,Veículos!H110,Rotas!$C:$C,"&gt;="&amp;calculos!$I$53,Rotas!$C:$C,"&lt;="&amp;calculos!$J$53))</f>
        <v/>
      </c>
      <c r="L110" s="126" t="str">
        <f t="shared" si="9"/>
        <v/>
      </c>
      <c r="R110" s="129" t="str">
        <f>IF(H110="","",SUMIFS(Gastos!$H:$H,Gastos!$E:$E,H110,Gastos!$C:$C,"&gt;="&amp;calculos!$I$53,Gastos!$C:$C,"&lt;="&amp;calculos!$J$53))</f>
        <v/>
      </c>
    </row>
    <row r="111" spans="2:18" ht="20.100000000000001" customHeight="1" x14ac:dyDescent="0.2">
      <c r="B111" s="57">
        <v>106</v>
      </c>
      <c r="C111" s="25"/>
      <c r="D111" s="25"/>
      <c r="E111" s="25"/>
      <c r="F111" s="25"/>
      <c r="G111" s="25"/>
      <c r="H111" s="30" t="str">
        <f t="shared" si="10"/>
        <v/>
      </c>
      <c r="K111" s="129" t="str">
        <f>IF(H111="","",COUNTIFS(Rotas!$G:$G,Veículos!H111,Rotas!$C:$C,"&gt;="&amp;calculos!$I$53,Rotas!$C:$C,"&lt;="&amp;calculos!$J$53))</f>
        <v/>
      </c>
      <c r="L111" s="126" t="str">
        <f t="shared" si="9"/>
        <v/>
      </c>
      <c r="R111" s="129" t="str">
        <f>IF(H111="","",SUMIFS(Gastos!$H:$H,Gastos!$E:$E,H111,Gastos!$C:$C,"&gt;="&amp;calculos!$I$53,Gastos!$C:$C,"&lt;="&amp;calculos!$J$53))</f>
        <v/>
      </c>
    </row>
    <row r="112" spans="2:18" ht="20.100000000000001" customHeight="1" x14ac:dyDescent="0.2">
      <c r="B112" s="57">
        <v>107</v>
      </c>
      <c r="C112" s="25"/>
      <c r="D112" s="25"/>
      <c r="E112" s="25"/>
      <c r="F112" s="25"/>
      <c r="G112" s="25"/>
      <c r="H112" s="30" t="str">
        <f t="shared" si="10"/>
        <v/>
      </c>
      <c r="K112" s="129" t="str">
        <f>IF(H112="","",COUNTIFS(Rotas!$G:$G,Veículos!H112,Rotas!$C:$C,"&gt;="&amp;calculos!$I$53,Rotas!$C:$C,"&lt;="&amp;calculos!$J$53))</f>
        <v/>
      </c>
      <c r="L112" s="126" t="str">
        <f t="shared" si="9"/>
        <v/>
      </c>
      <c r="R112" s="129" t="str">
        <f>IF(H112="","",SUMIFS(Gastos!$H:$H,Gastos!$E:$E,H112,Gastos!$C:$C,"&gt;="&amp;calculos!$I$53,Gastos!$C:$C,"&lt;="&amp;calculos!$J$53))</f>
        <v/>
      </c>
    </row>
    <row r="113" spans="2:18" ht="20.100000000000001" customHeight="1" x14ac:dyDescent="0.2">
      <c r="B113" s="57">
        <v>108</v>
      </c>
      <c r="C113" s="25"/>
      <c r="D113" s="25"/>
      <c r="E113" s="25"/>
      <c r="F113" s="25"/>
      <c r="G113" s="25"/>
      <c r="H113" s="30" t="str">
        <f t="shared" si="10"/>
        <v/>
      </c>
      <c r="K113" s="129" t="str">
        <f>IF(H113="","",COUNTIFS(Rotas!$G:$G,Veículos!H113,Rotas!$C:$C,"&gt;="&amp;calculos!$I$53,Rotas!$C:$C,"&lt;="&amp;calculos!$J$53))</f>
        <v/>
      </c>
      <c r="L113" s="126" t="str">
        <f t="shared" si="9"/>
        <v/>
      </c>
      <c r="R113" s="129" t="str">
        <f>IF(H113="","",SUMIFS(Gastos!$H:$H,Gastos!$E:$E,H113,Gastos!$C:$C,"&gt;="&amp;calculos!$I$53,Gastos!$C:$C,"&lt;="&amp;calculos!$J$53))</f>
        <v/>
      </c>
    </row>
    <row r="114" spans="2:18" ht="20.100000000000001" customHeight="1" x14ac:dyDescent="0.2">
      <c r="B114" s="57">
        <v>109</v>
      </c>
      <c r="C114" s="25"/>
      <c r="D114" s="25"/>
      <c r="E114" s="25"/>
      <c r="F114" s="25"/>
      <c r="G114" s="25"/>
      <c r="H114" s="30" t="str">
        <f t="shared" si="10"/>
        <v/>
      </c>
      <c r="K114" s="129" t="str">
        <f>IF(H114="","",COUNTIFS(Rotas!$G:$G,Veículos!H114,Rotas!$C:$C,"&gt;="&amp;calculos!$I$53,Rotas!$C:$C,"&lt;="&amp;calculos!$J$53))</f>
        <v/>
      </c>
      <c r="L114" s="126" t="str">
        <f t="shared" si="9"/>
        <v/>
      </c>
      <c r="R114" s="129" t="str">
        <f>IF(H114="","",SUMIFS(Gastos!$H:$H,Gastos!$E:$E,H114,Gastos!$C:$C,"&gt;="&amp;calculos!$I$53,Gastos!$C:$C,"&lt;="&amp;calculos!$J$53))</f>
        <v/>
      </c>
    </row>
    <row r="115" spans="2:18" ht="20.100000000000001" customHeight="1" x14ac:dyDescent="0.2">
      <c r="B115" s="57">
        <v>110</v>
      </c>
      <c r="C115" s="25"/>
      <c r="D115" s="25"/>
      <c r="E115" s="25"/>
      <c r="F115" s="25"/>
      <c r="G115" s="25"/>
      <c r="H115" s="30" t="str">
        <f t="shared" si="10"/>
        <v/>
      </c>
      <c r="K115" s="129" t="str">
        <f>IF(H115="","",COUNTIFS(Rotas!$G:$G,Veículos!H115,Rotas!$C:$C,"&gt;="&amp;calculos!$I$53,Rotas!$C:$C,"&lt;="&amp;calculos!$J$53))</f>
        <v/>
      </c>
      <c r="L115" s="126" t="str">
        <f t="shared" si="9"/>
        <v/>
      </c>
      <c r="R115" s="129" t="str">
        <f>IF(H115="","",SUMIFS(Gastos!$H:$H,Gastos!$E:$E,H115,Gastos!$C:$C,"&gt;="&amp;calculos!$I$53,Gastos!$C:$C,"&lt;="&amp;calculos!$J$53))</f>
        <v/>
      </c>
    </row>
    <row r="116" spans="2:18" ht="20.100000000000001" customHeight="1" x14ac:dyDescent="0.2">
      <c r="B116" s="57">
        <v>111</v>
      </c>
      <c r="C116" s="25"/>
      <c r="D116" s="25"/>
      <c r="E116" s="25"/>
      <c r="F116" s="25"/>
      <c r="G116" s="25"/>
      <c r="H116" s="30" t="str">
        <f t="shared" si="10"/>
        <v/>
      </c>
      <c r="K116" s="129" t="str">
        <f>IF(H116="","",COUNTIFS(Rotas!$G:$G,Veículos!H116,Rotas!$C:$C,"&gt;="&amp;calculos!$I$53,Rotas!$C:$C,"&lt;="&amp;calculos!$J$53))</f>
        <v/>
      </c>
      <c r="L116" s="126" t="str">
        <f t="shared" si="9"/>
        <v/>
      </c>
      <c r="R116" s="129" t="str">
        <f>IF(H116="","",SUMIFS(Gastos!$H:$H,Gastos!$E:$E,H116,Gastos!$C:$C,"&gt;="&amp;calculos!$I$53,Gastos!$C:$C,"&lt;="&amp;calculos!$J$53))</f>
        <v/>
      </c>
    </row>
    <row r="117" spans="2:18" ht="20.100000000000001" customHeight="1" x14ac:dyDescent="0.2">
      <c r="B117" s="57">
        <v>112</v>
      </c>
      <c r="C117" s="25"/>
      <c r="D117" s="25"/>
      <c r="E117" s="25"/>
      <c r="F117" s="25"/>
      <c r="G117" s="25"/>
      <c r="H117" s="30" t="str">
        <f t="shared" si="10"/>
        <v/>
      </c>
      <c r="K117" s="129" t="str">
        <f>IF(H117="","",COUNTIFS(Rotas!$G:$G,Veículos!H117,Rotas!$C:$C,"&gt;="&amp;calculos!$I$53,Rotas!$C:$C,"&lt;="&amp;calculos!$J$53))</f>
        <v/>
      </c>
      <c r="L117" s="126" t="str">
        <f t="shared" si="9"/>
        <v/>
      </c>
      <c r="R117" s="129" t="str">
        <f>IF(H117="","",SUMIFS(Gastos!$H:$H,Gastos!$E:$E,H117,Gastos!$C:$C,"&gt;="&amp;calculos!$I$53,Gastos!$C:$C,"&lt;="&amp;calculos!$J$53))</f>
        <v/>
      </c>
    </row>
    <row r="118" spans="2:18" ht="20.100000000000001" customHeight="1" x14ac:dyDescent="0.2">
      <c r="B118" s="57">
        <v>113</v>
      </c>
      <c r="C118" s="25"/>
      <c r="D118" s="25"/>
      <c r="E118" s="25"/>
      <c r="F118" s="25"/>
      <c r="G118" s="25"/>
      <c r="H118" s="30" t="str">
        <f t="shared" si="10"/>
        <v/>
      </c>
      <c r="K118" s="129" t="str">
        <f>IF(H118="","",COUNTIFS(Rotas!$G:$G,Veículos!H118,Rotas!$C:$C,"&gt;="&amp;calculos!$I$53,Rotas!$C:$C,"&lt;="&amp;calculos!$J$53))</f>
        <v/>
      </c>
      <c r="L118" s="126" t="str">
        <f t="shared" si="9"/>
        <v/>
      </c>
      <c r="R118" s="129" t="str">
        <f>IF(H118="","",SUMIFS(Gastos!$H:$H,Gastos!$E:$E,H118,Gastos!$C:$C,"&gt;="&amp;calculos!$I$53,Gastos!$C:$C,"&lt;="&amp;calculos!$J$53))</f>
        <v/>
      </c>
    </row>
    <row r="119" spans="2:18" ht="20.100000000000001" customHeight="1" x14ac:dyDescent="0.2">
      <c r="B119" s="57">
        <v>114</v>
      </c>
      <c r="C119" s="25"/>
      <c r="D119" s="25"/>
      <c r="E119" s="25"/>
      <c r="F119" s="25"/>
      <c r="G119" s="25"/>
      <c r="H119" s="30" t="str">
        <f t="shared" si="10"/>
        <v/>
      </c>
      <c r="K119" s="129" t="str">
        <f>IF(H119="","",COUNTIFS(Rotas!$G:$G,Veículos!H119,Rotas!$C:$C,"&gt;="&amp;calculos!$I$53,Rotas!$C:$C,"&lt;="&amp;calculos!$J$53))</f>
        <v/>
      </c>
      <c r="L119" s="126" t="str">
        <f t="shared" si="9"/>
        <v/>
      </c>
      <c r="R119" s="129" t="str">
        <f>IF(H119="","",SUMIFS(Gastos!$H:$H,Gastos!$E:$E,H119,Gastos!$C:$C,"&gt;="&amp;calculos!$I$53,Gastos!$C:$C,"&lt;="&amp;calculos!$J$53))</f>
        <v/>
      </c>
    </row>
    <row r="120" spans="2:18" ht="20.100000000000001" customHeight="1" x14ac:dyDescent="0.2">
      <c r="B120" s="57">
        <v>115</v>
      </c>
      <c r="C120" s="25"/>
      <c r="D120" s="25"/>
      <c r="E120" s="25"/>
      <c r="F120" s="25"/>
      <c r="G120" s="25"/>
      <c r="H120" s="30" t="str">
        <f t="shared" si="10"/>
        <v/>
      </c>
      <c r="K120" s="129" t="str">
        <f>IF(H120="","",COUNTIFS(Rotas!$G:$G,Veículos!H120,Rotas!$C:$C,"&gt;="&amp;calculos!$I$53,Rotas!$C:$C,"&lt;="&amp;calculos!$J$53))</f>
        <v/>
      </c>
      <c r="L120" s="126" t="str">
        <f t="shared" si="9"/>
        <v/>
      </c>
      <c r="R120" s="129" t="str">
        <f>IF(H120="","",SUMIFS(Gastos!$H:$H,Gastos!$E:$E,H120,Gastos!$C:$C,"&gt;="&amp;calculos!$I$53,Gastos!$C:$C,"&lt;="&amp;calculos!$J$53))</f>
        <v/>
      </c>
    </row>
    <row r="121" spans="2:18" ht="20.100000000000001" customHeight="1" x14ac:dyDescent="0.2">
      <c r="B121" s="57">
        <v>116</v>
      </c>
      <c r="C121" s="25"/>
      <c r="D121" s="25"/>
      <c r="E121" s="25"/>
      <c r="F121" s="25"/>
      <c r="G121" s="25"/>
      <c r="H121" s="30" t="str">
        <f t="shared" si="10"/>
        <v/>
      </c>
      <c r="K121" s="129" t="str">
        <f>IF(H121="","",COUNTIFS(Rotas!$G:$G,Veículos!H121,Rotas!$C:$C,"&gt;="&amp;calculos!$I$53,Rotas!$C:$C,"&lt;="&amp;calculos!$J$53))</f>
        <v/>
      </c>
      <c r="L121" s="126" t="str">
        <f t="shared" si="9"/>
        <v/>
      </c>
      <c r="R121" s="129" t="str">
        <f>IF(H121="","",SUMIFS(Gastos!$H:$H,Gastos!$E:$E,H121,Gastos!$C:$C,"&gt;="&amp;calculos!$I$53,Gastos!$C:$C,"&lt;="&amp;calculos!$J$53))</f>
        <v/>
      </c>
    </row>
    <row r="122" spans="2:18" ht="20.100000000000001" customHeight="1" x14ac:dyDescent="0.2">
      <c r="B122" s="57">
        <v>117</v>
      </c>
      <c r="C122" s="25"/>
      <c r="D122" s="25"/>
      <c r="E122" s="25"/>
      <c r="F122" s="25"/>
      <c r="G122" s="25"/>
      <c r="H122" s="30" t="str">
        <f t="shared" si="10"/>
        <v/>
      </c>
      <c r="K122" s="129" t="str">
        <f>IF(H122="","",COUNTIFS(Rotas!$G:$G,Veículos!H122,Rotas!$C:$C,"&gt;="&amp;calculos!$I$53,Rotas!$C:$C,"&lt;="&amp;calculos!$J$53))</f>
        <v/>
      </c>
      <c r="L122" s="126" t="str">
        <f t="shared" si="9"/>
        <v/>
      </c>
      <c r="R122" s="129" t="str">
        <f>IF(H122="","",SUMIFS(Gastos!$H:$H,Gastos!$E:$E,H122,Gastos!$C:$C,"&gt;="&amp;calculos!$I$53,Gastos!$C:$C,"&lt;="&amp;calculos!$J$53))</f>
        <v/>
      </c>
    </row>
    <row r="123" spans="2:18" ht="20.100000000000001" customHeight="1" x14ac:dyDescent="0.2">
      <c r="B123" s="57">
        <v>118</v>
      </c>
      <c r="C123" s="25"/>
      <c r="D123" s="25"/>
      <c r="E123" s="25"/>
      <c r="F123" s="25"/>
      <c r="G123" s="25"/>
      <c r="H123" s="30" t="str">
        <f t="shared" si="10"/>
        <v/>
      </c>
      <c r="K123" s="129" t="str">
        <f>IF(H123="","",COUNTIFS(Rotas!$G:$G,Veículos!H123,Rotas!$C:$C,"&gt;="&amp;calculos!$I$53,Rotas!$C:$C,"&lt;="&amp;calculos!$J$53))</f>
        <v/>
      </c>
      <c r="L123" s="126" t="str">
        <f t="shared" si="9"/>
        <v/>
      </c>
      <c r="R123" s="129" t="str">
        <f>IF(H123="","",SUMIFS(Gastos!$H:$H,Gastos!$E:$E,H123,Gastos!$C:$C,"&gt;="&amp;calculos!$I$53,Gastos!$C:$C,"&lt;="&amp;calculos!$J$53))</f>
        <v/>
      </c>
    </row>
    <row r="124" spans="2:18" ht="20.100000000000001" customHeight="1" x14ac:dyDescent="0.2">
      <c r="B124" s="57">
        <v>119</v>
      </c>
      <c r="C124" s="25"/>
      <c r="D124" s="25"/>
      <c r="E124" s="25"/>
      <c r="F124" s="25"/>
      <c r="G124" s="25"/>
      <c r="H124" s="30" t="str">
        <f t="shared" si="10"/>
        <v/>
      </c>
      <c r="K124" s="129" t="str">
        <f>IF(H124="","",COUNTIFS(Rotas!$G:$G,Veículos!H124,Rotas!$C:$C,"&gt;="&amp;calculos!$I$53,Rotas!$C:$C,"&lt;="&amp;calculos!$J$53))</f>
        <v/>
      </c>
      <c r="L124" s="126" t="str">
        <f t="shared" si="9"/>
        <v/>
      </c>
      <c r="R124" s="129" t="str">
        <f>IF(H124="","",SUMIFS(Gastos!$H:$H,Gastos!$E:$E,H124,Gastos!$C:$C,"&gt;="&amp;calculos!$I$53,Gastos!$C:$C,"&lt;="&amp;calculos!$J$53))</f>
        <v/>
      </c>
    </row>
    <row r="125" spans="2:18" ht="20.100000000000001" customHeight="1" x14ac:dyDescent="0.2">
      <c r="B125" s="57">
        <v>120</v>
      </c>
      <c r="C125" s="25"/>
      <c r="D125" s="25"/>
      <c r="E125" s="25"/>
      <c r="F125" s="25"/>
      <c r="G125" s="25"/>
      <c r="H125" s="30" t="str">
        <f t="shared" si="10"/>
        <v/>
      </c>
      <c r="K125" s="129" t="str">
        <f>IF(H125="","",COUNTIFS(Rotas!$G:$G,Veículos!H125,Rotas!$C:$C,"&gt;="&amp;calculos!$I$53,Rotas!$C:$C,"&lt;="&amp;calculos!$J$53))</f>
        <v/>
      </c>
      <c r="L125" s="126" t="str">
        <f t="shared" si="9"/>
        <v/>
      </c>
      <c r="R125" s="129" t="str">
        <f>IF(H125="","",SUMIFS(Gastos!$H:$H,Gastos!$E:$E,H125,Gastos!$C:$C,"&gt;="&amp;calculos!$I$53,Gastos!$C:$C,"&lt;="&amp;calculos!$J$53))</f>
        <v/>
      </c>
    </row>
    <row r="126" spans="2:18" ht="20.100000000000001" customHeight="1" x14ac:dyDescent="0.2">
      <c r="B126" s="57">
        <v>121</v>
      </c>
      <c r="C126" s="25"/>
      <c r="D126" s="25"/>
      <c r="E126" s="25"/>
      <c r="F126" s="25"/>
      <c r="G126" s="25"/>
      <c r="H126" s="30" t="str">
        <f t="shared" si="10"/>
        <v/>
      </c>
      <c r="K126" s="129" t="str">
        <f>IF(H126="","",COUNTIFS(Rotas!$G:$G,Veículos!H126,Rotas!$C:$C,"&gt;="&amp;calculos!$I$53,Rotas!$C:$C,"&lt;="&amp;calculos!$J$53))</f>
        <v/>
      </c>
      <c r="L126" s="126" t="str">
        <f t="shared" si="9"/>
        <v/>
      </c>
      <c r="R126" s="129" t="str">
        <f>IF(H126="","",SUMIFS(Gastos!$H:$H,Gastos!$E:$E,H126,Gastos!$C:$C,"&gt;="&amp;calculos!$I$53,Gastos!$C:$C,"&lt;="&amp;calculos!$J$53))</f>
        <v/>
      </c>
    </row>
    <row r="127" spans="2:18" ht="20.100000000000001" customHeight="1" x14ac:dyDescent="0.2">
      <c r="B127" s="57">
        <v>122</v>
      </c>
      <c r="C127" s="25"/>
      <c r="D127" s="25"/>
      <c r="E127" s="25"/>
      <c r="F127" s="25"/>
      <c r="G127" s="25"/>
      <c r="H127" s="30" t="str">
        <f t="shared" si="10"/>
        <v/>
      </c>
      <c r="K127" s="129" t="str">
        <f>IF(H127="","",COUNTIFS(Rotas!$G:$G,Veículos!H127,Rotas!$C:$C,"&gt;="&amp;calculos!$I$53,Rotas!$C:$C,"&lt;="&amp;calculos!$J$53))</f>
        <v/>
      </c>
      <c r="L127" s="126" t="str">
        <f t="shared" si="9"/>
        <v/>
      </c>
      <c r="R127" s="129" t="str">
        <f>IF(H127="","",SUMIFS(Gastos!$H:$H,Gastos!$E:$E,H127,Gastos!$C:$C,"&gt;="&amp;calculos!$I$53,Gastos!$C:$C,"&lt;="&amp;calculos!$J$53))</f>
        <v/>
      </c>
    </row>
    <row r="128" spans="2:18" ht="20.100000000000001" customHeight="1" x14ac:dyDescent="0.2">
      <c r="B128" s="57">
        <v>123</v>
      </c>
      <c r="C128" s="25"/>
      <c r="D128" s="25"/>
      <c r="E128" s="25"/>
      <c r="F128" s="25"/>
      <c r="G128" s="25"/>
      <c r="H128" s="30" t="str">
        <f t="shared" si="10"/>
        <v/>
      </c>
      <c r="K128" s="129" t="str">
        <f>IF(H128="","",COUNTIFS(Rotas!$G:$G,Veículos!H128,Rotas!$C:$C,"&gt;="&amp;calculos!$I$53,Rotas!$C:$C,"&lt;="&amp;calculos!$J$53))</f>
        <v/>
      </c>
      <c r="L128" s="126" t="str">
        <f t="shared" si="9"/>
        <v/>
      </c>
      <c r="R128" s="129" t="str">
        <f>IF(H128="","",SUMIFS(Gastos!$H:$H,Gastos!$E:$E,H128,Gastos!$C:$C,"&gt;="&amp;calculos!$I$53,Gastos!$C:$C,"&lt;="&amp;calculos!$J$53))</f>
        <v/>
      </c>
    </row>
    <row r="129" spans="2:18" ht="20.100000000000001" customHeight="1" x14ac:dyDescent="0.2">
      <c r="B129" s="57">
        <v>124</v>
      </c>
      <c r="C129" s="25"/>
      <c r="D129" s="25"/>
      <c r="E129" s="25"/>
      <c r="F129" s="25"/>
      <c r="G129" s="25"/>
      <c r="H129" s="30" t="str">
        <f t="shared" si="10"/>
        <v/>
      </c>
      <c r="K129" s="129" t="str">
        <f>IF(H129="","",COUNTIFS(Rotas!$G:$G,Veículos!H129,Rotas!$C:$C,"&gt;="&amp;calculos!$I$53,Rotas!$C:$C,"&lt;="&amp;calculos!$J$53))</f>
        <v/>
      </c>
      <c r="L129" s="126" t="str">
        <f t="shared" si="9"/>
        <v/>
      </c>
      <c r="R129" s="129" t="str">
        <f>IF(H129="","",SUMIFS(Gastos!$H:$H,Gastos!$E:$E,H129,Gastos!$C:$C,"&gt;="&amp;calculos!$I$53,Gastos!$C:$C,"&lt;="&amp;calculos!$J$53))</f>
        <v/>
      </c>
    </row>
    <row r="130" spans="2:18" ht="20.100000000000001" customHeight="1" x14ac:dyDescent="0.2">
      <c r="B130" s="57">
        <v>125</v>
      </c>
      <c r="C130" s="25"/>
      <c r="D130" s="25"/>
      <c r="E130" s="25"/>
      <c r="F130" s="25"/>
      <c r="G130" s="25"/>
      <c r="H130" s="30" t="str">
        <f t="shared" si="10"/>
        <v/>
      </c>
      <c r="K130" s="129" t="str">
        <f>IF(H130="","",COUNTIFS(Rotas!$G:$G,Veículos!H130,Rotas!$C:$C,"&gt;="&amp;calculos!$I$53,Rotas!$C:$C,"&lt;="&amp;calculos!$J$53))</f>
        <v/>
      </c>
      <c r="L130" s="126" t="str">
        <f t="shared" si="9"/>
        <v/>
      </c>
      <c r="R130" s="129" t="str">
        <f>IF(H130="","",SUMIFS(Gastos!$H:$H,Gastos!$E:$E,H130,Gastos!$C:$C,"&gt;="&amp;calculos!$I$53,Gastos!$C:$C,"&lt;="&amp;calculos!$J$53))</f>
        <v/>
      </c>
    </row>
    <row r="131" spans="2:18" ht="20.100000000000001" customHeight="1" x14ac:dyDescent="0.2">
      <c r="B131" s="57">
        <v>126</v>
      </c>
      <c r="C131" s="25"/>
      <c r="D131" s="25"/>
      <c r="E131" s="25"/>
      <c r="F131" s="25"/>
      <c r="G131" s="25"/>
      <c r="H131" s="30" t="str">
        <f t="shared" si="10"/>
        <v/>
      </c>
      <c r="K131" s="129" t="str">
        <f>IF(H131="","",COUNTIFS(Rotas!$G:$G,Veículos!H131,Rotas!$C:$C,"&gt;="&amp;calculos!$I$53,Rotas!$C:$C,"&lt;="&amp;calculos!$J$53))</f>
        <v/>
      </c>
      <c r="L131" s="126" t="str">
        <f t="shared" si="9"/>
        <v/>
      </c>
      <c r="R131" s="129" t="str">
        <f>IF(H131="","",SUMIFS(Gastos!$H:$H,Gastos!$E:$E,H131,Gastos!$C:$C,"&gt;="&amp;calculos!$I$53,Gastos!$C:$C,"&lt;="&amp;calculos!$J$53))</f>
        <v/>
      </c>
    </row>
    <row r="132" spans="2:18" ht="20.100000000000001" customHeight="1" x14ac:dyDescent="0.2">
      <c r="B132" s="57">
        <v>127</v>
      </c>
      <c r="C132" s="25"/>
      <c r="D132" s="25"/>
      <c r="E132" s="25"/>
      <c r="F132" s="25"/>
      <c r="G132" s="25"/>
      <c r="H132" s="30" t="str">
        <f t="shared" si="10"/>
        <v/>
      </c>
      <c r="K132" s="129" t="str">
        <f>IF(H132="","",COUNTIFS(Rotas!$G:$G,Veículos!H132,Rotas!$C:$C,"&gt;="&amp;calculos!$I$53,Rotas!$C:$C,"&lt;="&amp;calculos!$J$53))</f>
        <v/>
      </c>
      <c r="L132" s="126" t="str">
        <f t="shared" si="9"/>
        <v/>
      </c>
      <c r="R132" s="129" t="str">
        <f>IF(H132="","",SUMIFS(Gastos!$H:$H,Gastos!$E:$E,H132,Gastos!$C:$C,"&gt;="&amp;calculos!$I$53,Gastos!$C:$C,"&lt;="&amp;calculos!$J$53))</f>
        <v/>
      </c>
    </row>
    <row r="133" spans="2:18" ht="20.100000000000001" customHeight="1" x14ac:dyDescent="0.2">
      <c r="B133" s="57">
        <v>128</v>
      </c>
      <c r="C133" s="25"/>
      <c r="D133" s="25"/>
      <c r="E133" s="25"/>
      <c r="F133" s="25"/>
      <c r="G133" s="25"/>
      <c r="H133" s="30" t="str">
        <f t="shared" si="10"/>
        <v/>
      </c>
      <c r="K133" s="129" t="str">
        <f>IF(H133="","",COUNTIFS(Rotas!$G:$G,Veículos!H133,Rotas!$C:$C,"&gt;="&amp;calculos!$I$53,Rotas!$C:$C,"&lt;="&amp;calculos!$J$53))</f>
        <v/>
      </c>
      <c r="L133" s="126" t="str">
        <f t="shared" si="9"/>
        <v/>
      </c>
      <c r="R133" s="129" t="str">
        <f>IF(H133="","",SUMIFS(Gastos!$H:$H,Gastos!$E:$E,H133,Gastos!$C:$C,"&gt;="&amp;calculos!$I$53,Gastos!$C:$C,"&lt;="&amp;calculos!$J$53))</f>
        <v/>
      </c>
    </row>
    <row r="134" spans="2:18" ht="20.100000000000001" customHeight="1" x14ac:dyDescent="0.2">
      <c r="B134" s="57">
        <v>129</v>
      </c>
      <c r="C134" s="25"/>
      <c r="D134" s="25"/>
      <c r="E134" s="25"/>
      <c r="F134" s="25"/>
      <c r="G134" s="25"/>
      <c r="H134" s="30" t="str">
        <f t="shared" si="10"/>
        <v/>
      </c>
      <c r="K134" s="129" t="str">
        <f>IF(H134="","",COUNTIFS(Rotas!$G:$G,Veículos!H134,Rotas!$C:$C,"&gt;="&amp;calculos!$I$53,Rotas!$C:$C,"&lt;="&amp;calculos!$J$53))</f>
        <v/>
      </c>
      <c r="L134" s="126" t="str">
        <f t="shared" si="9"/>
        <v/>
      </c>
      <c r="R134" s="129" t="str">
        <f>IF(H134="","",SUMIFS(Gastos!$H:$H,Gastos!$E:$E,H134,Gastos!$C:$C,"&gt;="&amp;calculos!$I$53,Gastos!$C:$C,"&lt;="&amp;calculos!$J$53))</f>
        <v/>
      </c>
    </row>
    <row r="135" spans="2:18" ht="20.100000000000001" customHeight="1" x14ac:dyDescent="0.2">
      <c r="B135" s="57">
        <v>130</v>
      </c>
      <c r="C135" s="25"/>
      <c r="D135" s="25"/>
      <c r="E135" s="25"/>
      <c r="F135" s="25"/>
      <c r="G135" s="25"/>
      <c r="H135" s="30" t="str">
        <f t="shared" si="10"/>
        <v/>
      </c>
      <c r="K135" s="129" t="str">
        <f>IF(H135="","",COUNTIFS(Rotas!$G:$G,Veículos!H135,Rotas!$C:$C,"&gt;="&amp;calculos!$I$53,Rotas!$C:$C,"&lt;="&amp;calculos!$J$53))</f>
        <v/>
      </c>
      <c r="L135" s="126" t="str">
        <f t="shared" ref="L135:L198" si="11">IF(K135="","",IF(K135=0,0,K135-ROW()/10000000))</f>
        <v/>
      </c>
      <c r="R135" s="129" t="str">
        <f>IF(H135="","",SUMIFS(Gastos!$H:$H,Gastos!$E:$E,H135,Gastos!$C:$C,"&gt;="&amp;calculos!$I$53,Gastos!$C:$C,"&lt;="&amp;calculos!$J$53))</f>
        <v/>
      </c>
    </row>
    <row r="136" spans="2:18" ht="20.100000000000001" customHeight="1" x14ac:dyDescent="0.2">
      <c r="B136" s="57">
        <v>131</v>
      </c>
      <c r="C136" s="25"/>
      <c r="D136" s="25"/>
      <c r="E136" s="25"/>
      <c r="F136" s="25"/>
      <c r="G136" s="25"/>
      <c r="H136" s="30" t="str">
        <f t="shared" si="10"/>
        <v/>
      </c>
      <c r="K136" s="129" t="str">
        <f>IF(H136="","",COUNTIFS(Rotas!$G:$G,Veículos!H136,Rotas!$C:$C,"&gt;="&amp;calculos!$I$53,Rotas!$C:$C,"&lt;="&amp;calculos!$J$53))</f>
        <v/>
      </c>
      <c r="L136" s="126" t="str">
        <f t="shared" si="11"/>
        <v/>
      </c>
      <c r="R136" s="129" t="str">
        <f>IF(H136="","",SUMIFS(Gastos!$H:$H,Gastos!$E:$E,H136,Gastos!$C:$C,"&gt;="&amp;calculos!$I$53,Gastos!$C:$C,"&lt;="&amp;calculos!$J$53))</f>
        <v/>
      </c>
    </row>
    <row r="137" spans="2:18" ht="20.100000000000001" customHeight="1" x14ac:dyDescent="0.2">
      <c r="B137" s="57">
        <v>132</v>
      </c>
      <c r="C137" s="25"/>
      <c r="D137" s="25"/>
      <c r="E137" s="25"/>
      <c r="F137" s="25"/>
      <c r="G137" s="25"/>
      <c r="H137" s="30" t="str">
        <f t="shared" si="10"/>
        <v/>
      </c>
      <c r="K137" s="129" t="str">
        <f>IF(H137="","",COUNTIFS(Rotas!$G:$G,Veículos!H137,Rotas!$C:$C,"&gt;="&amp;calculos!$I$53,Rotas!$C:$C,"&lt;="&amp;calculos!$J$53))</f>
        <v/>
      </c>
      <c r="L137" s="126" t="str">
        <f t="shared" si="11"/>
        <v/>
      </c>
      <c r="R137" s="129" t="str">
        <f>IF(H137="","",SUMIFS(Gastos!$H:$H,Gastos!$E:$E,H137,Gastos!$C:$C,"&gt;="&amp;calculos!$I$53,Gastos!$C:$C,"&lt;="&amp;calculos!$J$53))</f>
        <v/>
      </c>
    </row>
    <row r="138" spans="2:18" ht="20.100000000000001" customHeight="1" x14ac:dyDescent="0.2">
      <c r="B138" s="57">
        <v>133</v>
      </c>
      <c r="C138" s="25"/>
      <c r="D138" s="25"/>
      <c r="E138" s="25"/>
      <c r="F138" s="25"/>
      <c r="G138" s="25"/>
      <c r="H138" s="30" t="str">
        <f t="shared" si="10"/>
        <v/>
      </c>
      <c r="K138" s="129" t="str">
        <f>IF(H138="","",COUNTIFS(Rotas!$G:$G,Veículos!H138,Rotas!$C:$C,"&gt;="&amp;calculos!$I$53,Rotas!$C:$C,"&lt;="&amp;calculos!$J$53))</f>
        <v/>
      </c>
      <c r="L138" s="126" t="str">
        <f t="shared" si="11"/>
        <v/>
      </c>
      <c r="R138" s="129" t="str">
        <f>IF(H138="","",SUMIFS(Gastos!$H:$H,Gastos!$E:$E,H138,Gastos!$C:$C,"&gt;="&amp;calculos!$I$53,Gastos!$C:$C,"&lt;="&amp;calculos!$J$53))</f>
        <v/>
      </c>
    </row>
    <row r="139" spans="2:18" ht="20.100000000000001" customHeight="1" x14ac:dyDescent="0.2">
      <c r="B139" s="57">
        <v>134</v>
      </c>
      <c r="C139" s="25"/>
      <c r="D139" s="25"/>
      <c r="E139" s="25"/>
      <c r="F139" s="25"/>
      <c r="G139" s="25"/>
      <c r="H139" s="30" t="str">
        <f t="shared" si="10"/>
        <v/>
      </c>
      <c r="K139" s="129" t="str">
        <f>IF(H139="","",COUNTIFS(Rotas!$G:$G,Veículos!H139,Rotas!$C:$C,"&gt;="&amp;calculos!$I$53,Rotas!$C:$C,"&lt;="&amp;calculos!$J$53))</f>
        <v/>
      </c>
      <c r="L139" s="126" t="str">
        <f t="shared" si="11"/>
        <v/>
      </c>
      <c r="R139" s="129" t="str">
        <f>IF(H139="","",SUMIFS(Gastos!$H:$H,Gastos!$E:$E,H139,Gastos!$C:$C,"&gt;="&amp;calculos!$I$53,Gastos!$C:$C,"&lt;="&amp;calculos!$J$53))</f>
        <v/>
      </c>
    </row>
    <row r="140" spans="2:18" ht="20.100000000000001" customHeight="1" x14ac:dyDescent="0.2">
      <c r="B140" s="57">
        <v>135</v>
      </c>
      <c r="C140" s="25"/>
      <c r="D140" s="25"/>
      <c r="E140" s="25"/>
      <c r="F140" s="25"/>
      <c r="G140" s="25"/>
      <c r="H140" s="30" t="str">
        <f t="shared" si="10"/>
        <v/>
      </c>
      <c r="K140" s="129" t="str">
        <f>IF(H140="","",COUNTIFS(Rotas!$G:$G,Veículos!H140,Rotas!$C:$C,"&gt;="&amp;calculos!$I$53,Rotas!$C:$C,"&lt;="&amp;calculos!$J$53))</f>
        <v/>
      </c>
      <c r="L140" s="126" t="str">
        <f t="shared" si="11"/>
        <v/>
      </c>
      <c r="R140" s="129" t="str">
        <f>IF(H140="","",SUMIFS(Gastos!$H:$H,Gastos!$E:$E,H140,Gastos!$C:$C,"&gt;="&amp;calculos!$I$53,Gastos!$C:$C,"&lt;="&amp;calculos!$J$53))</f>
        <v/>
      </c>
    </row>
    <row r="141" spans="2:18" ht="20.100000000000001" customHeight="1" x14ac:dyDescent="0.2">
      <c r="B141" s="57">
        <v>136</v>
      </c>
      <c r="C141" s="25"/>
      <c r="D141" s="25"/>
      <c r="E141" s="25"/>
      <c r="F141" s="25"/>
      <c r="G141" s="25"/>
      <c r="H141" s="30" t="str">
        <f t="shared" si="10"/>
        <v/>
      </c>
      <c r="K141" s="129" t="str">
        <f>IF(H141="","",COUNTIFS(Rotas!$G:$G,Veículos!H141,Rotas!$C:$C,"&gt;="&amp;calculos!$I$53,Rotas!$C:$C,"&lt;="&amp;calculos!$J$53))</f>
        <v/>
      </c>
      <c r="L141" s="126" t="str">
        <f t="shared" si="11"/>
        <v/>
      </c>
      <c r="R141" s="129" t="str">
        <f>IF(H141="","",SUMIFS(Gastos!$H:$H,Gastos!$E:$E,H141,Gastos!$C:$C,"&gt;="&amp;calculos!$I$53,Gastos!$C:$C,"&lt;="&amp;calculos!$J$53))</f>
        <v/>
      </c>
    </row>
    <row r="142" spans="2:18" ht="20.100000000000001" customHeight="1" x14ac:dyDescent="0.2">
      <c r="B142" s="57">
        <v>137</v>
      </c>
      <c r="C142" s="25"/>
      <c r="D142" s="25"/>
      <c r="E142" s="25"/>
      <c r="F142" s="25"/>
      <c r="G142" s="25"/>
      <c r="H142" s="30" t="str">
        <f t="shared" si="10"/>
        <v/>
      </c>
      <c r="K142" s="129" t="str">
        <f>IF(H142="","",COUNTIFS(Rotas!$G:$G,Veículos!H142,Rotas!$C:$C,"&gt;="&amp;calculos!$I$53,Rotas!$C:$C,"&lt;="&amp;calculos!$J$53))</f>
        <v/>
      </c>
      <c r="L142" s="126" t="str">
        <f t="shared" si="11"/>
        <v/>
      </c>
      <c r="R142" s="129" t="str">
        <f>IF(H142="","",SUMIFS(Gastos!$H:$H,Gastos!$E:$E,H142,Gastos!$C:$C,"&gt;="&amp;calculos!$I$53,Gastos!$C:$C,"&lt;="&amp;calculos!$J$53))</f>
        <v/>
      </c>
    </row>
    <row r="143" spans="2:18" ht="20.100000000000001" customHeight="1" x14ac:dyDescent="0.2">
      <c r="B143" s="57">
        <v>138</v>
      </c>
      <c r="C143" s="25"/>
      <c r="D143" s="25"/>
      <c r="E143" s="25"/>
      <c r="F143" s="25"/>
      <c r="G143" s="25"/>
      <c r="H143" s="30" t="str">
        <f t="shared" si="10"/>
        <v/>
      </c>
      <c r="K143" s="129" t="str">
        <f>IF(H143="","",COUNTIFS(Rotas!$G:$G,Veículos!H143,Rotas!$C:$C,"&gt;="&amp;calculos!$I$53,Rotas!$C:$C,"&lt;="&amp;calculos!$J$53))</f>
        <v/>
      </c>
      <c r="L143" s="126" t="str">
        <f t="shared" si="11"/>
        <v/>
      </c>
      <c r="R143" s="129" t="str">
        <f>IF(H143="","",SUMIFS(Gastos!$H:$H,Gastos!$E:$E,H143,Gastos!$C:$C,"&gt;="&amp;calculos!$I$53,Gastos!$C:$C,"&lt;="&amp;calculos!$J$53))</f>
        <v/>
      </c>
    </row>
    <row r="144" spans="2:18" ht="20.100000000000001" customHeight="1" x14ac:dyDescent="0.2">
      <c r="B144" s="57">
        <v>139</v>
      </c>
      <c r="C144" s="25"/>
      <c r="D144" s="25"/>
      <c r="E144" s="25"/>
      <c r="F144" s="25"/>
      <c r="G144" s="25"/>
      <c r="H144" s="30" t="str">
        <f t="shared" si="10"/>
        <v/>
      </c>
      <c r="K144" s="129" t="str">
        <f>IF(H144="","",COUNTIFS(Rotas!$G:$G,Veículos!H144,Rotas!$C:$C,"&gt;="&amp;calculos!$I$53,Rotas!$C:$C,"&lt;="&amp;calculos!$J$53))</f>
        <v/>
      </c>
      <c r="L144" s="126" t="str">
        <f t="shared" si="11"/>
        <v/>
      </c>
      <c r="R144" s="129" t="str">
        <f>IF(H144="","",SUMIFS(Gastos!$H:$H,Gastos!$E:$E,H144,Gastos!$C:$C,"&gt;="&amp;calculos!$I$53,Gastos!$C:$C,"&lt;="&amp;calculos!$J$53))</f>
        <v/>
      </c>
    </row>
    <row r="145" spans="2:18" ht="20.100000000000001" customHeight="1" x14ac:dyDescent="0.2">
      <c r="B145" s="57">
        <v>140</v>
      </c>
      <c r="C145" s="25"/>
      <c r="D145" s="25"/>
      <c r="E145" s="25"/>
      <c r="F145" s="25"/>
      <c r="G145" s="25"/>
      <c r="H145" s="30" t="str">
        <f t="shared" si="10"/>
        <v/>
      </c>
      <c r="K145" s="129" t="str">
        <f>IF(H145="","",COUNTIFS(Rotas!$G:$G,Veículos!H145,Rotas!$C:$C,"&gt;="&amp;calculos!$I$53,Rotas!$C:$C,"&lt;="&amp;calculos!$J$53))</f>
        <v/>
      </c>
      <c r="L145" s="126" t="str">
        <f t="shared" si="11"/>
        <v/>
      </c>
      <c r="R145" s="129" t="str">
        <f>IF(H145="","",SUMIFS(Gastos!$H:$H,Gastos!$E:$E,H145,Gastos!$C:$C,"&gt;="&amp;calculos!$I$53,Gastos!$C:$C,"&lt;="&amp;calculos!$J$53))</f>
        <v/>
      </c>
    </row>
    <row r="146" spans="2:18" ht="20.100000000000001" customHeight="1" x14ac:dyDescent="0.2">
      <c r="B146" s="57">
        <v>141</v>
      </c>
      <c r="C146" s="25"/>
      <c r="D146" s="25"/>
      <c r="E146" s="25"/>
      <c r="F146" s="25"/>
      <c r="G146" s="25"/>
      <c r="H146" s="30" t="str">
        <f t="shared" si="10"/>
        <v/>
      </c>
      <c r="K146" s="129" t="str">
        <f>IF(H146="","",COUNTIFS(Rotas!$G:$G,Veículos!H146,Rotas!$C:$C,"&gt;="&amp;calculos!$I$53,Rotas!$C:$C,"&lt;="&amp;calculos!$J$53))</f>
        <v/>
      </c>
      <c r="L146" s="126" t="str">
        <f t="shared" si="11"/>
        <v/>
      </c>
      <c r="R146" s="129" t="str">
        <f>IF(H146="","",SUMIFS(Gastos!$H:$H,Gastos!$E:$E,H146,Gastos!$C:$C,"&gt;="&amp;calculos!$I$53,Gastos!$C:$C,"&lt;="&amp;calculos!$J$53))</f>
        <v/>
      </c>
    </row>
    <row r="147" spans="2:18" ht="20.100000000000001" customHeight="1" x14ac:dyDescent="0.2">
      <c r="B147" s="57">
        <v>142</v>
      </c>
      <c r="C147" s="25"/>
      <c r="D147" s="25"/>
      <c r="E147" s="25"/>
      <c r="F147" s="25"/>
      <c r="G147" s="25"/>
      <c r="H147" s="30" t="str">
        <f t="shared" si="10"/>
        <v/>
      </c>
      <c r="K147" s="129" t="str">
        <f>IF(H147="","",COUNTIFS(Rotas!$G:$G,Veículos!H147,Rotas!$C:$C,"&gt;="&amp;calculos!$I$53,Rotas!$C:$C,"&lt;="&amp;calculos!$J$53))</f>
        <v/>
      </c>
      <c r="L147" s="126" t="str">
        <f t="shared" si="11"/>
        <v/>
      </c>
      <c r="R147" s="129" t="str">
        <f>IF(H147="","",SUMIFS(Gastos!$H:$H,Gastos!$E:$E,H147,Gastos!$C:$C,"&gt;="&amp;calculos!$I$53,Gastos!$C:$C,"&lt;="&amp;calculos!$J$53))</f>
        <v/>
      </c>
    </row>
    <row r="148" spans="2:18" ht="20.100000000000001" customHeight="1" x14ac:dyDescent="0.2">
      <c r="B148" s="57">
        <v>143</v>
      </c>
      <c r="C148" s="25"/>
      <c r="D148" s="25"/>
      <c r="E148" s="25"/>
      <c r="F148" s="25"/>
      <c r="G148" s="25"/>
      <c r="H148" s="30" t="str">
        <f t="shared" si="10"/>
        <v/>
      </c>
      <c r="K148" s="129" t="str">
        <f>IF(H148="","",COUNTIFS(Rotas!$G:$G,Veículos!H148,Rotas!$C:$C,"&gt;="&amp;calculos!$I$53,Rotas!$C:$C,"&lt;="&amp;calculos!$J$53))</f>
        <v/>
      </c>
      <c r="L148" s="126" t="str">
        <f t="shared" si="11"/>
        <v/>
      </c>
      <c r="R148" s="129" t="str">
        <f>IF(H148="","",SUMIFS(Gastos!$H:$H,Gastos!$E:$E,H148,Gastos!$C:$C,"&gt;="&amp;calculos!$I$53,Gastos!$C:$C,"&lt;="&amp;calculos!$J$53))</f>
        <v/>
      </c>
    </row>
    <row r="149" spans="2:18" ht="20.100000000000001" customHeight="1" x14ac:dyDescent="0.2">
      <c r="B149" s="57">
        <v>144</v>
      </c>
      <c r="C149" s="25"/>
      <c r="D149" s="25"/>
      <c r="E149" s="25"/>
      <c r="F149" s="25"/>
      <c r="G149" s="25"/>
      <c r="H149" s="30" t="str">
        <f t="shared" si="10"/>
        <v/>
      </c>
      <c r="K149" s="129" t="str">
        <f>IF(H149="","",COUNTIFS(Rotas!$G:$G,Veículos!H149,Rotas!$C:$C,"&gt;="&amp;calculos!$I$53,Rotas!$C:$C,"&lt;="&amp;calculos!$J$53))</f>
        <v/>
      </c>
      <c r="L149" s="126" t="str">
        <f t="shared" si="11"/>
        <v/>
      </c>
      <c r="R149" s="129" t="str">
        <f>IF(H149="","",SUMIFS(Gastos!$H:$H,Gastos!$E:$E,H149,Gastos!$C:$C,"&gt;="&amp;calculos!$I$53,Gastos!$C:$C,"&lt;="&amp;calculos!$J$53))</f>
        <v/>
      </c>
    </row>
    <row r="150" spans="2:18" ht="20.100000000000001" customHeight="1" x14ac:dyDescent="0.2">
      <c r="B150" s="57">
        <v>145</v>
      </c>
      <c r="C150" s="25"/>
      <c r="D150" s="25"/>
      <c r="E150" s="25"/>
      <c r="F150" s="25"/>
      <c r="G150" s="25"/>
      <c r="H150" s="30" t="str">
        <f t="shared" si="10"/>
        <v/>
      </c>
      <c r="K150" s="129" t="str">
        <f>IF(H150="","",COUNTIFS(Rotas!$G:$G,Veículos!H150,Rotas!$C:$C,"&gt;="&amp;calculos!$I$53,Rotas!$C:$C,"&lt;="&amp;calculos!$J$53))</f>
        <v/>
      </c>
      <c r="L150" s="126" t="str">
        <f t="shared" si="11"/>
        <v/>
      </c>
      <c r="R150" s="129" t="str">
        <f>IF(H150="","",SUMIFS(Gastos!$H:$H,Gastos!$E:$E,H150,Gastos!$C:$C,"&gt;="&amp;calculos!$I$53,Gastos!$C:$C,"&lt;="&amp;calculos!$J$53))</f>
        <v/>
      </c>
    </row>
    <row r="151" spans="2:18" ht="20.100000000000001" customHeight="1" x14ac:dyDescent="0.2">
      <c r="B151" s="57">
        <v>146</v>
      </c>
      <c r="C151" s="25"/>
      <c r="D151" s="25"/>
      <c r="E151" s="25"/>
      <c r="F151" s="25"/>
      <c r="G151" s="25"/>
      <c r="H151" s="30" t="str">
        <f t="shared" si="10"/>
        <v/>
      </c>
      <c r="K151" s="129" t="str">
        <f>IF(H151="","",COUNTIFS(Rotas!$G:$G,Veículos!H151,Rotas!$C:$C,"&gt;="&amp;calculos!$I$53,Rotas!$C:$C,"&lt;="&amp;calculos!$J$53))</f>
        <v/>
      </c>
      <c r="L151" s="126" t="str">
        <f t="shared" si="11"/>
        <v/>
      </c>
      <c r="R151" s="129" t="str">
        <f>IF(H151="","",SUMIFS(Gastos!$H:$H,Gastos!$E:$E,H151,Gastos!$C:$C,"&gt;="&amp;calculos!$I$53,Gastos!$C:$C,"&lt;="&amp;calculos!$J$53))</f>
        <v/>
      </c>
    </row>
    <row r="152" spans="2:18" ht="20.100000000000001" customHeight="1" x14ac:dyDescent="0.2">
      <c r="B152" s="57">
        <v>147</v>
      </c>
      <c r="C152" s="25"/>
      <c r="D152" s="25"/>
      <c r="E152" s="25"/>
      <c r="F152" s="25"/>
      <c r="G152" s="25"/>
      <c r="H152" s="30" t="str">
        <f t="shared" si="10"/>
        <v/>
      </c>
      <c r="K152" s="129" t="str">
        <f>IF(H152="","",COUNTIFS(Rotas!$G:$G,Veículos!H152,Rotas!$C:$C,"&gt;="&amp;calculos!$I$53,Rotas!$C:$C,"&lt;="&amp;calculos!$J$53))</f>
        <v/>
      </c>
      <c r="L152" s="126" t="str">
        <f t="shared" si="11"/>
        <v/>
      </c>
      <c r="R152" s="129" t="str">
        <f>IF(H152="","",SUMIFS(Gastos!$H:$H,Gastos!$E:$E,H152,Gastos!$C:$C,"&gt;="&amp;calculos!$I$53,Gastos!$C:$C,"&lt;="&amp;calculos!$J$53))</f>
        <v/>
      </c>
    </row>
    <row r="153" spans="2:18" ht="20.100000000000001" customHeight="1" x14ac:dyDescent="0.2">
      <c r="B153" s="57">
        <v>148</v>
      </c>
      <c r="C153" s="25"/>
      <c r="D153" s="25"/>
      <c r="E153" s="25"/>
      <c r="F153" s="25"/>
      <c r="G153" s="25"/>
      <c r="H153" s="30" t="str">
        <f t="shared" si="10"/>
        <v/>
      </c>
      <c r="K153" s="129" t="str">
        <f>IF(H153="","",COUNTIFS(Rotas!$G:$G,Veículos!H153,Rotas!$C:$C,"&gt;="&amp;calculos!$I$53,Rotas!$C:$C,"&lt;="&amp;calculos!$J$53))</f>
        <v/>
      </c>
      <c r="L153" s="126" t="str">
        <f t="shared" si="11"/>
        <v/>
      </c>
      <c r="R153" s="129" t="str">
        <f>IF(H153="","",SUMIFS(Gastos!$H:$H,Gastos!$E:$E,H153,Gastos!$C:$C,"&gt;="&amp;calculos!$I$53,Gastos!$C:$C,"&lt;="&amp;calculos!$J$53))</f>
        <v/>
      </c>
    </row>
    <row r="154" spans="2:18" ht="20.100000000000001" customHeight="1" x14ac:dyDescent="0.2">
      <c r="B154" s="57">
        <v>149</v>
      </c>
      <c r="C154" s="25"/>
      <c r="D154" s="25"/>
      <c r="E154" s="25"/>
      <c r="F154" s="25"/>
      <c r="G154" s="25"/>
      <c r="H154" s="30" t="str">
        <f t="shared" si="10"/>
        <v/>
      </c>
      <c r="K154" s="129" t="str">
        <f>IF(H154="","",COUNTIFS(Rotas!$G:$G,Veículos!H154,Rotas!$C:$C,"&gt;="&amp;calculos!$I$53,Rotas!$C:$C,"&lt;="&amp;calculos!$J$53))</f>
        <v/>
      </c>
      <c r="L154" s="126" t="str">
        <f t="shared" si="11"/>
        <v/>
      </c>
      <c r="R154" s="129" t="str">
        <f>IF(H154="","",SUMIFS(Gastos!$H:$H,Gastos!$E:$E,H154,Gastos!$C:$C,"&gt;="&amp;calculos!$I$53,Gastos!$C:$C,"&lt;="&amp;calculos!$J$53))</f>
        <v/>
      </c>
    </row>
    <row r="155" spans="2:18" ht="20.100000000000001" customHeight="1" x14ac:dyDescent="0.2">
      <c r="B155" s="57">
        <v>150</v>
      </c>
      <c r="C155" s="25"/>
      <c r="D155" s="25"/>
      <c r="E155" s="25"/>
      <c r="F155" s="25"/>
      <c r="G155" s="25"/>
      <c r="H155" s="30" t="str">
        <f t="shared" si="10"/>
        <v/>
      </c>
      <c r="K155" s="129" t="str">
        <f>IF(H155="","",COUNTIFS(Rotas!$G:$G,Veículos!H155,Rotas!$C:$C,"&gt;="&amp;calculos!$I$53,Rotas!$C:$C,"&lt;="&amp;calculos!$J$53))</f>
        <v/>
      </c>
      <c r="L155" s="126" t="str">
        <f t="shared" si="11"/>
        <v/>
      </c>
      <c r="R155" s="129" t="str">
        <f>IF(H155="","",SUMIFS(Gastos!$H:$H,Gastos!$E:$E,H155,Gastos!$C:$C,"&gt;="&amp;calculos!$I$53,Gastos!$C:$C,"&lt;="&amp;calculos!$J$53))</f>
        <v/>
      </c>
    </row>
    <row r="156" spans="2:18" ht="20.100000000000001" customHeight="1" x14ac:dyDescent="0.2">
      <c r="B156" s="57">
        <v>151</v>
      </c>
      <c r="C156" s="25"/>
      <c r="D156" s="25"/>
      <c r="E156" s="25"/>
      <c r="F156" s="25"/>
      <c r="G156" s="25"/>
      <c r="H156" s="30" t="str">
        <f t="shared" ref="H156:H201" si="12">IF(F156="","",D156&amp;" "&amp;E156&amp;" "&amp;F156)</f>
        <v/>
      </c>
      <c r="K156" s="129" t="str">
        <f>IF(H156="","",COUNTIFS(Rotas!$G:$G,Veículos!H156,Rotas!$C:$C,"&gt;="&amp;calculos!$I$53,Rotas!$C:$C,"&lt;="&amp;calculos!$J$53))</f>
        <v/>
      </c>
      <c r="L156" s="126" t="str">
        <f t="shared" si="11"/>
        <v/>
      </c>
      <c r="R156" s="129" t="str">
        <f>IF(H156="","",SUMIFS(Gastos!$H:$H,Gastos!$E:$E,H156,Gastos!$C:$C,"&gt;="&amp;calculos!$I$53,Gastos!$C:$C,"&lt;="&amp;calculos!$J$53))</f>
        <v/>
      </c>
    </row>
    <row r="157" spans="2:18" ht="20.100000000000001" customHeight="1" x14ac:dyDescent="0.2">
      <c r="B157" s="57">
        <v>152</v>
      </c>
      <c r="C157" s="25"/>
      <c r="D157" s="25"/>
      <c r="E157" s="25"/>
      <c r="F157" s="25"/>
      <c r="G157" s="25"/>
      <c r="H157" s="30" t="str">
        <f t="shared" si="12"/>
        <v/>
      </c>
      <c r="K157" s="129" t="str">
        <f>IF(H157="","",COUNTIFS(Rotas!$G:$G,Veículos!H157,Rotas!$C:$C,"&gt;="&amp;calculos!$I$53,Rotas!$C:$C,"&lt;="&amp;calculos!$J$53))</f>
        <v/>
      </c>
      <c r="L157" s="126" t="str">
        <f t="shared" si="11"/>
        <v/>
      </c>
      <c r="R157" s="129" t="str">
        <f>IF(H157="","",SUMIFS(Gastos!$H:$H,Gastos!$E:$E,H157,Gastos!$C:$C,"&gt;="&amp;calculos!$I$53,Gastos!$C:$C,"&lt;="&amp;calculos!$J$53))</f>
        <v/>
      </c>
    </row>
    <row r="158" spans="2:18" ht="20.100000000000001" customHeight="1" x14ac:dyDescent="0.2">
      <c r="B158" s="57">
        <v>153</v>
      </c>
      <c r="C158" s="25"/>
      <c r="D158" s="25"/>
      <c r="E158" s="25"/>
      <c r="F158" s="25"/>
      <c r="G158" s="25"/>
      <c r="H158" s="30" t="str">
        <f t="shared" si="12"/>
        <v/>
      </c>
      <c r="K158" s="129" t="str">
        <f>IF(H158="","",COUNTIFS(Rotas!$G:$G,Veículos!H158,Rotas!$C:$C,"&gt;="&amp;calculos!$I$53,Rotas!$C:$C,"&lt;="&amp;calculos!$J$53))</f>
        <v/>
      </c>
      <c r="L158" s="126" t="str">
        <f t="shared" si="11"/>
        <v/>
      </c>
      <c r="R158" s="129" t="str">
        <f>IF(H158="","",SUMIFS(Gastos!$H:$H,Gastos!$E:$E,H158,Gastos!$C:$C,"&gt;="&amp;calculos!$I$53,Gastos!$C:$C,"&lt;="&amp;calculos!$J$53))</f>
        <v/>
      </c>
    </row>
    <row r="159" spans="2:18" ht="20.100000000000001" customHeight="1" x14ac:dyDescent="0.2">
      <c r="B159" s="57">
        <v>154</v>
      </c>
      <c r="C159" s="25"/>
      <c r="D159" s="25"/>
      <c r="E159" s="25"/>
      <c r="F159" s="25"/>
      <c r="G159" s="25"/>
      <c r="H159" s="30" t="str">
        <f t="shared" si="12"/>
        <v/>
      </c>
      <c r="K159" s="129" t="str">
        <f>IF(H159="","",COUNTIFS(Rotas!$G:$G,Veículos!H159,Rotas!$C:$C,"&gt;="&amp;calculos!$I$53,Rotas!$C:$C,"&lt;="&amp;calculos!$J$53))</f>
        <v/>
      </c>
      <c r="L159" s="126" t="str">
        <f t="shared" si="11"/>
        <v/>
      </c>
      <c r="R159" s="129" t="str">
        <f>IF(H159="","",SUMIFS(Gastos!$H:$H,Gastos!$E:$E,H159,Gastos!$C:$C,"&gt;="&amp;calculos!$I$53,Gastos!$C:$C,"&lt;="&amp;calculos!$J$53))</f>
        <v/>
      </c>
    </row>
    <row r="160" spans="2:18" ht="20.100000000000001" customHeight="1" x14ac:dyDescent="0.2">
      <c r="B160" s="57">
        <v>155</v>
      </c>
      <c r="C160" s="25"/>
      <c r="D160" s="25"/>
      <c r="E160" s="25"/>
      <c r="F160" s="25"/>
      <c r="G160" s="25"/>
      <c r="H160" s="30" t="str">
        <f t="shared" si="12"/>
        <v/>
      </c>
      <c r="K160" s="129" t="str">
        <f>IF(H160="","",COUNTIFS(Rotas!$G:$G,Veículos!H160,Rotas!$C:$C,"&gt;="&amp;calculos!$I$53,Rotas!$C:$C,"&lt;="&amp;calculos!$J$53))</f>
        <v/>
      </c>
      <c r="L160" s="126" t="str">
        <f t="shared" si="11"/>
        <v/>
      </c>
      <c r="R160" s="129" t="str">
        <f>IF(H160="","",SUMIFS(Gastos!$H:$H,Gastos!$E:$E,H160,Gastos!$C:$C,"&gt;="&amp;calculos!$I$53,Gastos!$C:$C,"&lt;="&amp;calculos!$J$53))</f>
        <v/>
      </c>
    </row>
    <row r="161" spans="2:18" ht="20.100000000000001" customHeight="1" x14ac:dyDescent="0.2">
      <c r="B161" s="57">
        <v>156</v>
      </c>
      <c r="C161" s="25"/>
      <c r="D161" s="25"/>
      <c r="E161" s="25"/>
      <c r="F161" s="25"/>
      <c r="G161" s="25"/>
      <c r="H161" s="30" t="str">
        <f t="shared" si="12"/>
        <v/>
      </c>
      <c r="K161" s="129" t="str">
        <f>IF(H161="","",COUNTIFS(Rotas!$G:$G,Veículos!H161,Rotas!$C:$C,"&gt;="&amp;calculos!$I$53,Rotas!$C:$C,"&lt;="&amp;calculos!$J$53))</f>
        <v/>
      </c>
      <c r="L161" s="126" t="str">
        <f t="shared" si="11"/>
        <v/>
      </c>
      <c r="R161" s="129" t="str">
        <f>IF(H161="","",SUMIFS(Gastos!$H:$H,Gastos!$E:$E,H161,Gastos!$C:$C,"&gt;="&amp;calculos!$I$53,Gastos!$C:$C,"&lt;="&amp;calculos!$J$53))</f>
        <v/>
      </c>
    </row>
    <row r="162" spans="2:18" ht="20.100000000000001" customHeight="1" x14ac:dyDescent="0.2">
      <c r="B162" s="57">
        <v>157</v>
      </c>
      <c r="C162" s="25"/>
      <c r="D162" s="25"/>
      <c r="E162" s="25"/>
      <c r="F162" s="25"/>
      <c r="G162" s="25"/>
      <c r="H162" s="30" t="str">
        <f t="shared" si="12"/>
        <v/>
      </c>
      <c r="K162" s="129" t="str">
        <f>IF(H162="","",COUNTIFS(Rotas!$G:$G,Veículos!H162,Rotas!$C:$C,"&gt;="&amp;calculos!$I$53,Rotas!$C:$C,"&lt;="&amp;calculos!$J$53))</f>
        <v/>
      </c>
      <c r="L162" s="126" t="str">
        <f t="shared" si="11"/>
        <v/>
      </c>
      <c r="R162" s="129" t="str">
        <f>IF(H162="","",SUMIFS(Gastos!$H:$H,Gastos!$E:$E,H162,Gastos!$C:$C,"&gt;="&amp;calculos!$I$53,Gastos!$C:$C,"&lt;="&amp;calculos!$J$53))</f>
        <v/>
      </c>
    </row>
    <row r="163" spans="2:18" ht="20.100000000000001" customHeight="1" x14ac:dyDescent="0.2">
      <c r="B163" s="57">
        <v>158</v>
      </c>
      <c r="C163" s="25"/>
      <c r="D163" s="25"/>
      <c r="E163" s="25"/>
      <c r="F163" s="25"/>
      <c r="G163" s="25"/>
      <c r="H163" s="30" t="str">
        <f t="shared" si="12"/>
        <v/>
      </c>
      <c r="K163" s="129" t="str">
        <f>IF(H163="","",COUNTIFS(Rotas!$G:$G,Veículos!H163,Rotas!$C:$C,"&gt;="&amp;calculos!$I$53,Rotas!$C:$C,"&lt;="&amp;calculos!$J$53))</f>
        <v/>
      </c>
      <c r="L163" s="126" t="str">
        <f t="shared" si="11"/>
        <v/>
      </c>
      <c r="R163" s="129" t="str">
        <f>IF(H163="","",SUMIFS(Gastos!$H:$H,Gastos!$E:$E,H163,Gastos!$C:$C,"&gt;="&amp;calculos!$I$53,Gastos!$C:$C,"&lt;="&amp;calculos!$J$53))</f>
        <v/>
      </c>
    </row>
    <row r="164" spans="2:18" ht="20.100000000000001" customHeight="1" x14ac:dyDescent="0.2">
      <c r="B164" s="57">
        <v>159</v>
      </c>
      <c r="C164" s="25"/>
      <c r="D164" s="25"/>
      <c r="E164" s="25"/>
      <c r="F164" s="25"/>
      <c r="G164" s="25"/>
      <c r="H164" s="30" t="str">
        <f t="shared" si="12"/>
        <v/>
      </c>
      <c r="K164" s="129" t="str">
        <f>IF(H164="","",COUNTIFS(Rotas!$G:$G,Veículos!H164,Rotas!$C:$C,"&gt;="&amp;calculos!$I$53,Rotas!$C:$C,"&lt;="&amp;calculos!$J$53))</f>
        <v/>
      </c>
      <c r="L164" s="126" t="str">
        <f t="shared" si="11"/>
        <v/>
      </c>
      <c r="R164" s="129" t="str">
        <f>IF(H164="","",SUMIFS(Gastos!$H:$H,Gastos!$E:$E,H164,Gastos!$C:$C,"&gt;="&amp;calculos!$I$53,Gastos!$C:$C,"&lt;="&amp;calculos!$J$53))</f>
        <v/>
      </c>
    </row>
    <row r="165" spans="2:18" ht="20.100000000000001" customHeight="1" x14ac:dyDescent="0.2">
      <c r="B165" s="57">
        <v>160</v>
      </c>
      <c r="C165" s="25"/>
      <c r="D165" s="25"/>
      <c r="E165" s="25"/>
      <c r="F165" s="25"/>
      <c r="G165" s="25"/>
      <c r="H165" s="30" t="str">
        <f t="shared" si="12"/>
        <v/>
      </c>
      <c r="K165" s="129" t="str">
        <f>IF(H165="","",COUNTIFS(Rotas!$G:$G,Veículos!H165,Rotas!$C:$C,"&gt;="&amp;calculos!$I$53,Rotas!$C:$C,"&lt;="&amp;calculos!$J$53))</f>
        <v/>
      </c>
      <c r="L165" s="126" t="str">
        <f t="shared" si="11"/>
        <v/>
      </c>
      <c r="R165" s="129" t="str">
        <f>IF(H165="","",SUMIFS(Gastos!$H:$H,Gastos!$E:$E,H165,Gastos!$C:$C,"&gt;="&amp;calculos!$I$53,Gastos!$C:$C,"&lt;="&amp;calculos!$J$53))</f>
        <v/>
      </c>
    </row>
    <row r="166" spans="2:18" ht="20.100000000000001" customHeight="1" x14ac:dyDescent="0.2">
      <c r="B166" s="57">
        <v>161</v>
      </c>
      <c r="C166" s="25"/>
      <c r="D166" s="25"/>
      <c r="E166" s="25"/>
      <c r="F166" s="25"/>
      <c r="G166" s="25"/>
      <c r="H166" s="30" t="str">
        <f t="shared" si="12"/>
        <v/>
      </c>
      <c r="K166" s="129" t="str">
        <f>IF(H166="","",COUNTIFS(Rotas!$G:$G,Veículos!H166,Rotas!$C:$C,"&gt;="&amp;calculos!$I$53,Rotas!$C:$C,"&lt;="&amp;calculos!$J$53))</f>
        <v/>
      </c>
      <c r="L166" s="126" t="str">
        <f t="shared" si="11"/>
        <v/>
      </c>
      <c r="R166" s="129" t="str">
        <f>IF(H166="","",SUMIFS(Gastos!$H:$H,Gastos!$E:$E,H166,Gastos!$C:$C,"&gt;="&amp;calculos!$I$53,Gastos!$C:$C,"&lt;="&amp;calculos!$J$53))</f>
        <v/>
      </c>
    </row>
    <row r="167" spans="2:18" ht="20.100000000000001" customHeight="1" x14ac:dyDescent="0.2">
      <c r="B167" s="57">
        <v>162</v>
      </c>
      <c r="C167" s="25"/>
      <c r="D167" s="25"/>
      <c r="E167" s="25"/>
      <c r="F167" s="25"/>
      <c r="G167" s="25"/>
      <c r="H167" s="30" t="str">
        <f t="shared" si="12"/>
        <v/>
      </c>
      <c r="K167" s="129" t="str">
        <f>IF(H167="","",COUNTIFS(Rotas!$G:$G,Veículos!H167,Rotas!$C:$C,"&gt;="&amp;calculos!$I$53,Rotas!$C:$C,"&lt;="&amp;calculos!$J$53))</f>
        <v/>
      </c>
      <c r="L167" s="126" t="str">
        <f t="shared" si="11"/>
        <v/>
      </c>
      <c r="R167" s="129" t="str">
        <f>IF(H167="","",SUMIFS(Gastos!$H:$H,Gastos!$E:$E,H167,Gastos!$C:$C,"&gt;="&amp;calculos!$I$53,Gastos!$C:$C,"&lt;="&amp;calculos!$J$53))</f>
        <v/>
      </c>
    </row>
    <row r="168" spans="2:18" ht="20.100000000000001" customHeight="1" x14ac:dyDescent="0.2">
      <c r="B168" s="57">
        <v>163</v>
      </c>
      <c r="C168" s="25"/>
      <c r="D168" s="25"/>
      <c r="E168" s="25"/>
      <c r="F168" s="25"/>
      <c r="G168" s="25"/>
      <c r="H168" s="30" t="str">
        <f t="shared" si="12"/>
        <v/>
      </c>
      <c r="K168" s="129" t="str">
        <f>IF(H168="","",COUNTIFS(Rotas!$G:$G,Veículos!H168,Rotas!$C:$C,"&gt;="&amp;calculos!$I$53,Rotas!$C:$C,"&lt;="&amp;calculos!$J$53))</f>
        <v/>
      </c>
      <c r="L168" s="126" t="str">
        <f t="shared" si="11"/>
        <v/>
      </c>
      <c r="R168" s="129" t="str">
        <f>IF(H168="","",SUMIFS(Gastos!$H:$H,Gastos!$E:$E,H168,Gastos!$C:$C,"&gt;="&amp;calculos!$I$53,Gastos!$C:$C,"&lt;="&amp;calculos!$J$53))</f>
        <v/>
      </c>
    </row>
    <row r="169" spans="2:18" ht="20.100000000000001" customHeight="1" x14ac:dyDescent="0.2">
      <c r="B169" s="57">
        <v>164</v>
      </c>
      <c r="C169" s="25"/>
      <c r="D169" s="25"/>
      <c r="E169" s="25"/>
      <c r="F169" s="25"/>
      <c r="G169" s="25"/>
      <c r="H169" s="30" t="str">
        <f t="shared" si="12"/>
        <v/>
      </c>
      <c r="K169" s="129" t="str">
        <f>IF(H169="","",COUNTIFS(Rotas!$G:$G,Veículos!H169,Rotas!$C:$C,"&gt;="&amp;calculos!$I$53,Rotas!$C:$C,"&lt;="&amp;calculos!$J$53))</f>
        <v/>
      </c>
      <c r="L169" s="126" t="str">
        <f t="shared" si="11"/>
        <v/>
      </c>
      <c r="R169" s="129" t="str">
        <f>IF(H169="","",SUMIFS(Gastos!$H:$H,Gastos!$E:$E,H169,Gastos!$C:$C,"&gt;="&amp;calculos!$I$53,Gastos!$C:$C,"&lt;="&amp;calculos!$J$53))</f>
        <v/>
      </c>
    </row>
    <row r="170" spans="2:18" ht="20.100000000000001" customHeight="1" x14ac:dyDescent="0.2">
      <c r="B170" s="57">
        <v>165</v>
      </c>
      <c r="C170" s="25"/>
      <c r="D170" s="25"/>
      <c r="E170" s="25"/>
      <c r="F170" s="25"/>
      <c r="G170" s="25"/>
      <c r="H170" s="30" t="str">
        <f t="shared" si="12"/>
        <v/>
      </c>
      <c r="K170" s="129" t="str">
        <f>IF(H170="","",COUNTIFS(Rotas!$G:$G,Veículos!H170,Rotas!$C:$C,"&gt;="&amp;calculos!$I$53,Rotas!$C:$C,"&lt;="&amp;calculos!$J$53))</f>
        <v/>
      </c>
      <c r="L170" s="126" t="str">
        <f t="shared" si="11"/>
        <v/>
      </c>
      <c r="R170" s="129" t="str">
        <f>IF(H170="","",SUMIFS(Gastos!$H:$H,Gastos!$E:$E,H170,Gastos!$C:$C,"&gt;="&amp;calculos!$I$53,Gastos!$C:$C,"&lt;="&amp;calculos!$J$53))</f>
        <v/>
      </c>
    </row>
    <row r="171" spans="2:18" ht="20.100000000000001" customHeight="1" x14ac:dyDescent="0.2">
      <c r="B171" s="57">
        <v>166</v>
      </c>
      <c r="C171" s="25"/>
      <c r="D171" s="25"/>
      <c r="E171" s="25"/>
      <c r="F171" s="25"/>
      <c r="G171" s="25"/>
      <c r="H171" s="30" t="str">
        <f t="shared" si="12"/>
        <v/>
      </c>
      <c r="K171" s="129" t="str">
        <f>IF(H171="","",COUNTIFS(Rotas!$G:$G,Veículos!H171,Rotas!$C:$C,"&gt;="&amp;calculos!$I$53,Rotas!$C:$C,"&lt;="&amp;calculos!$J$53))</f>
        <v/>
      </c>
      <c r="L171" s="126" t="str">
        <f t="shared" si="11"/>
        <v/>
      </c>
      <c r="R171" s="129" t="str">
        <f>IF(H171="","",SUMIFS(Gastos!$H:$H,Gastos!$E:$E,H171,Gastos!$C:$C,"&gt;="&amp;calculos!$I$53,Gastos!$C:$C,"&lt;="&amp;calculos!$J$53))</f>
        <v/>
      </c>
    </row>
    <row r="172" spans="2:18" ht="20.100000000000001" customHeight="1" x14ac:dyDescent="0.2">
      <c r="B172" s="57">
        <v>167</v>
      </c>
      <c r="C172" s="25"/>
      <c r="D172" s="25"/>
      <c r="E172" s="25"/>
      <c r="F172" s="25"/>
      <c r="G172" s="25"/>
      <c r="H172" s="30" t="str">
        <f t="shared" si="12"/>
        <v/>
      </c>
      <c r="K172" s="129" t="str">
        <f>IF(H172="","",COUNTIFS(Rotas!$G:$G,Veículos!H172,Rotas!$C:$C,"&gt;="&amp;calculos!$I$53,Rotas!$C:$C,"&lt;="&amp;calculos!$J$53))</f>
        <v/>
      </c>
      <c r="L172" s="126" t="str">
        <f t="shared" si="11"/>
        <v/>
      </c>
      <c r="R172" s="129" t="str">
        <f>IF(H172="","",SUMIFS(Gastos!$H:$H,Gastos!$E:$E,H172,Gastos!$C:$C,"&gt;="&amp;calculos!$I$53,Gastos!$C:$C,"&lt;="&amp;calculos!$J$53))</f>
        <v/>
      </c>
    </row>
    <row r="173" spans="2:18" ht="20.100000000000001" customHeight="1" x14ac:dyDescent="0.2">
      <c r="B173" s="57">
        <v>168</v>
      </c>
      <c r="C173" s="25"/>
      <c r="D173" s="25"/>
      <c r="E173" s="25"/>
      <c r="F173" s="25"/>
      <c r="G173" s="25"/>
      <c r="H173" s="30" t="str">
        <f t="shared" si="12"/>
        <v/>
      </c>
      <c r="K173" s="129" t="str">
        <f>IF(H173="","",COUNTIFS(Rotas!$G:$G,Veículos!H173,Rotas!$C:$C,"&gt;="&amp;calculos!$I$53,Rotas!$C:$C,"&lt;="&amp;calculos!$J$53))</f>
        <v/>
      </c>
      <c r="L173" s="126" t="str">
        <f t="shared" si="11"/>
        <v/>
      </c>
      <c r="R173" s="129" t="str">
        <f>IF(H173="","",SUMIFS(Gastos!$H:$H,Gastos!$E:$E,H173,Gastos!$C:$C,"&gt;="&amp;calculos!$I$53,Gastos!$C:$C,"&lt;="&amp;calculos!$J$53))</f>
        <v/>
      </c>
    </row>
    <row r="174" spans="2:18" ht="20.100000000000001" customHeight="1" x14ac:dyDescent="0.2">
      <c r="B174" s="57">
        <v>169</v>
      </c>
      <c r="C174" s="25"/>
      <c r="D174" s="25"/>
      <c r="E174" s="25"/>
      <c r="F174" s="25"/>
      <c r="G174" s="25"/>
      <c r="H174" s="30" t="str">
        <f t="shared" si="12"/>
        <v/>
      </c>
      <c r="K174" s="129" t="str">
        <f>IF(H174="","",COUNTIFS(Rotas!$G:$G,Veículos!H174,Rotas!$C:$C,"&gt;="&amp;calculos!$I$53,Rotas!$C:$C,"&lt;="&amp;calculos!$J$53))</f>
        <v/>
      </c>
      <c r="L174" s="126" t="str">
        <f t="shared" si="11"/>
        <v/>
      </c>
      <c r="R174" s="129" t="str">
        <f>IF(H174="","",SUMIFS(Gastos!$H:$H,Gastos!$E:$E,H174,Gastos!$C:$C,"&gt;="&amp;calculos!$I$53,Gastos!$C:$C,"&lt;="&amp;calculos!$J$53))</f>
        <v/>
      </c>
    </row>
    <row r="175" spans="2:18" ht="20.100000000000001" customHeight="1" x14ac:dyDescent="0.2">
      <c r="B175" s="57">
        <v>170</v>
      </c>
      <c r="C175" s="25"/>
      <c r="D175" s="25"/>
      <c r="E175" s="25"/>
      <c r="F175" s="25"/>
      <c r="G175" s="25"/>
      <c r="H175" s="30" t="str">
        <f t="shared" si="12"/>
        <v/>
      </c>
      <c r="K175" s="129" t="str">
        <f>IF(H175="","",COUNTIFS(Rotas!$G:$G,Veículos!H175,Rotas!$C:$C,"&gt;="&amp;calculos!$I$53,Rotas!$C:$C,"&lt;="&amp;calculos!$J$53))</f>
        <v/>
      </c>
      <c r="L175" s="126" t="str">
        <f t="shared" si="11"/>
        <v/>
      </c>
      <c r="R175" s="129" t="str">
        <f>IF(H175="","",SUMIFS(Gastos!$H:$H,Gastos!$E:$E,H175,Gastos!$C:$C,"&gt;="&amp;calculos!$I$53,Gastos!$C:$C,"&lt;="&amp;calculos!$J$53))</f>
        <v/>
      </c>
    </row>
    <row r="176" spans="2:18" ht="20.100000000000001" customHeight="1" x14ac:dyDescent="0.2">
      <c r="B176" s="57">
        <v>171</v>
      </c>
      <c r="C176" s="25"/>
      <c r="D176" s="25"/>
      <c r="E176" s="25"/>
      <c r="F176" s="25"/>
      <c r="G176" s="25"/>
      <c r="H176" s="30" t="str">
        <f t="shared" si="12"/>
        <v/>
      </c>
      <c r="K176" s="129" t="str">
        <f>IF(H176="","",COUNTIFS(Rotas!$G:$G,Veículos!H176,Rotas!$C:$C,"&gt;="&amp;calculos!$I$53,Rotas!$C:$C,"&lt;="&amp;calculos!$J$53))</f>
        <v/>
      </c>
      <c r="L176" s="126" t="str">
        <f t="shared" si="11"/>
        <v/>
      </c>
      <c r="R176" s="129" t="str">
        <f>IF(H176="","",SUMIFS(Gastos!$H:$H,Gastos!$E:$E,H176,Gastos!$C:$C,"&gt;="&amp;calculos!$I$53,Gastos!$C:$C,"&lt;="&amp;calculos!$J$53))</f>
        <v/>
      </c>
    </row>
    <row r="177" spans="2:18" ht="20.100000000000001" customHeight="1" x14ac:dyDescent="0.2">
      <c r="B177" s="57">
        <v>172</v>
      </c>
      <c r="C177" s="25"/>
      <c r="D177" s="25"/>
      <c r="E177" s="25"/>
      <c r="F177" s="25"/>
      <c r="G177" s="25"/>
      <c r="H177" s="30" t="str">
        <f t="shared" si="12"/>
        <v/>
      </c>
      <c r="K177" s="129" t="str">
        <f>IF(H177="","",COUNTIFS(Rotas!$G:$G,Veículos!H177,Rotas!$C:$C,"&gt;="&amp;calculos!$I$53,Rotas!$C:$C,"&lt;="&amp;calculos!$J$53))</f>
        <v/>
      </c>
      <c r="L177" s="126" t="str">
        <f t="shared" si="11"/>
        <v/>
      </c>
      <c r="R177" s="129" t="str">
        <f>IF(H177="","",SUMIFS(Gastos!$H:$H,Gastos!$E:$E,H177,Gastos!$C:$C,"&gt;="&amp;calculos!$I$53,Gastos!$C:$C,"&lt;="&amp;calculos!$J$53))</f>
        <v/>
      </c>
    </row>
    <row r="178" spans="2:18" ht="20.100000000000001" customHeight="1" x14ac:dyDescent="0.2">
      <c r="B178" s="57">
        <v>173</v>
      </c>
      <c r="C178" s="25"/>
      <c r="D178" s="25"/>
      <c r="E178" s="25"/>
      <c r="F178" s="25"/>
      <c r="G178" s="25"/>
      <c r="H178" s="30" t="str">
        <f t="shared" si="12"/>
        <v/>
      </c>
      <c r="K178" s="129" t="str">
        <f>IF(H178="","",COUNTIFS(Rotas!$G:$G,Veículos!H178,Rotas!$C:$C,"&gt;="&amp;calculos!$I$53,Rotas!$C:$C,"&lt;="&amp;calculos!$J$53))</f>
        <v/>
      </c>
      <c r="L178" s="126" t="str">
        <f t="shared" si="11"/>
        <v/>
      </c>
      <c r="R178" s="129" t="str">
        <f>IF(H178="","",SUMIFS(Gastos!$H:$H,Gastos!$E:$E,H178,Gastos!$C:$C,"&gt;="&amp;calculos!$I$53,Gastos!$C:$C,"&lt;="&amp;calculos!$J$53))</f>
        <v/>
      </c>
    </row>
    <row r="179" spans="2:18" ht="20.100000000000001" customHeight="1" x14ac:dyDescent="0.2">
      <c r="B179" s="57">
        <v>174</v>
      </c>
      <c r="C179" s="25"/>
      <c r="D179" s="25"/>
      <c r="E179" s="25"/>
      <c r="F179" s="25"/>
      <c r="G179" s="25"/>
      <c r="H179" s="30" t="str">
        <f t="shared" si="12"/>
        <v/>
      </c>
      <c r="K179" s="129" t="str">
        <f>IF(H179="","",COUNTIFS(Rotas!$G:$G,Veículos!H179,Rotas!$C:$C,"&gt;="&amp;calculos!$I$53,Rotas!$C:$C,"&lt;="&amp;calculos!$J$53))</f>
        <v/>
      </c>
      <c r="L179" s="126" t="str">
        <f t="shared" si="11"/>
        <v/>
      </c>
      <c r="R179" s="129" t="str">
        <f>IF(H179="","",SUMIFS(Gastos!$H:$H,Gastos!$E:$E,H179,Gastos!$C:$C,"&gt;="&amp;calculos!$I$53,Gastos!$C:$C,"&lt;="&amp;calculos!$J$53))</f>
        <v/>
      </c>
    </row>
    <row r="180" spans="2:18" ht="20.100000000000001" customHeight="1" x14ac:dyDescent="0.2">
      <c r="B180" s="57">
        <v>175</v>
      </c>
      <c r="C180" s="25"/>
      <c r="D180" s="25"/>
      <c r="E180" s="25"/>
      <c r="F180" s="25"/>
      <c r="G180" s="25"/>
      <c r="H180" s="30" t="str">
        <f t="shared" si="12"/>
        <v/>
      </c>
      <c r="K180" s="129" t="str">
        <f>IF(H180="","",COUNTIFS(Rotas!$G:$G,Veículos!H180,Rotas!$C:$C,"&gt;="&amp;calculos!$I$53,Rotas!$C:$C,"&lt;="&amp;calculos!$J$53))</f>
        <v/>
      </c>
      <c r="L180" s="126" t="str">
        <f t="shared" si="11"/>
        <v/>
      </c>
      <c r="R180" s="129" t="str">
        <f>IF(H180="","",SUMIFS(Gastos!$H:$H,Gastos!$E:$E,H180,Gastos!$C:$C,"&gt;="&amp;calculos!$I$53,Gastos!$C:$C,"&lt;="&amp;calculos!$J$53))</f>
        <v/>
      </c>
    </row>
    <row r="181" spans="2:18" ht="20.100000000000001" customHeight="1" x14ac:dyDescent="0.2">
      <c r="B181" s="57">
        <v>176</v>
      </c>
      <c r="C181" s="25"/>
      <c r="D181" s="25"/>
      <c r="E181" s="25"/>
      <c r="F181" s="25"/>
      <c r="G181" s="25"/>
      <c r="H181" s="30" t="str">
        <f t="shared" si="12"/>
        <v/>
      </c>
      <c r="K181" s="129" t="str">
        <f>IF(H181="","",COUNTIFS(Rotas!$G:$G,Veículos!H181,Rotas!$C:$C,"&gt;="&amp;calculos!$I$53,Rotas!$C:$C,"&lt;="&amp;calculos!$J$53))</f>
        <v/>
      </c>
      <c r="L181" s="126" t="str">
        <f t="shared" si="11"/>
        <v/>
      </c>
      <c r="R181" s="129" t="str">
        <f>IF(H181="","",SUMIFS(Gastos!$H:$H,Gastos!$E:$E,H181,Gastos!$C:$C,"&gt;="&amp;calculos!$I$53,Gastos!$C:$C,"&lt;="&amp;calculos!$J$53))</f>
        <v/>
      </c>
    </row>
    <row r="182" spans="2:18" ht="20.100000000000001" customHeight="1" x14ac:dyDescent="0.2">
      <c r="B182" s="57">
        <v>177</v>
      </c>
      <c r="C182" s="25"/>
      <c r="D182" s="25"/>
      <c r="E182" s="25"/>
      <c r="F182" s="25"/>
      <c r="G182" s="25"/>
      <c r="H182" s="30" t="str">
        <f t="shared" si="12"/>
        <v/>
      </c>
      <c r="K182" s="129" t="str">
        <f>IF(H182="","",COUNTIFS(Rotas!$G:$G,Veículos!H182,Rotas!$C:$C,"&gt;="&amp;calculos!$I$53,Rotas!$C:$C,"&lt;="&amp;calculos!$J$53))</f>
        <v/>
      </c>
      <c r="L182" s="126" t="str">
        <f t="shared" si="11"/>
        <v/>
      </c>
      <c r="R182" s="129" t="str">
        <f>IF(H182="","",SUMIFS(Gastos!$H:$H,Gastos!$E:$E,H182,Gastos!$C:$C,"&gt;="&amp;calculos!$I$53,Gastos!$C:$C,"&lt;="&amp;calculos!$J$53))</f>
        <v/>
      </c>
    </row>
    <row r="183" spans="2:18" ht="20.100000000000001" customHeight="1" x14ac:dyDescent="0.2">
      <c r="B183" s="57">
        <v>178</v>
      </c>
      <c r="C183" s="25"/>
      <c r="D183" s="25"/>
      <c r="E183" s="25"/>
      <c r="F183" s="25"/>
      <c r="G183" s="25"/>
      <c r="H183" s="30" t="str">
        <f t="shared" si="12"/>
        <v/>
      </c>
      <c r="K183" s="129" t="str">
        <f>IF(H183="","",COUNTIFS(Rotas!$G:$G,Veículos!H183,Rotas!$C:$C,"&gt;="&amp;calculos!$I$53,Rotas!$C:$C,"&lt;="&amp;calculos!$J$53))</f>
        <v/>
      </c>
      <c r="L183" s="126" t="str">
        <f t="shared" si="11"/>
        <v/>
      </c>
      <c r="R183" s="129" t="str">
        <f>IF(H183="","",SUMIFS(Gastos!$H:$H,Gastos!$E:$E,H183,Gastos!$C:$C,"&gt;="&amp;calculos!$I$53,Gastos!$C:$C,"&lt;="&amp;calculos!$J$53))</f>
        <v/>
      </c>
    </row>
    <row r="184" spans="2:18" ht="20.100000000000001" customHeight="1" x14ac:dyDescent="0.2">
      <c r="B184" s="57">
        <v>179</v>
      </c>
      <c r="C184" s="25"/>
      <c r="D184" s="25"/>
      <c r="E184" s="25"/>
      <c r="F184" s="25"/>
      <c r="G184" s="25"/>
      <c r="H184" s="30" t="str">
        <f t="shared" si="12"/>
        <v/>
      </c>
      <c r="K184" s="129" t="str">
        <f>IF(H184="","",COUNTIFS(Rotas!$G:$G,Veículos!H184,Rotas!$C:$C,"&gt;="&amp;calculos!$I$53,Rotas!$C:$C,"&lt;="&amp;calculos!$J$53))</f>
        <v/>
      </c>
      <c r="L184" s="126" t="str">
        <f t="shared" si="11"/>
        <v/>
      </c>
      <c r="R184" s="129" t="str">
        <f>IF(H184="","",SUMIFS(Gastos!$H:$H,Gastos!$E:$E,H184,Gastos!$C:$C,"&gt;="&amp;calculos!$I$53,Gastos!$C:$C,"&lt;="&amp;calculos!$J$53))</f>
        <v/>
      </c>
    </row>
    <row r="185" spans="2:18" ht="20.100000000000001" customHeight="1" x14ac:dyDescent="0.2">
      <c r="B185" s="57">
        <v>180</v>
      </c>
      <c r="C185" s="25"/>
      <c r="D185" s="25"/>
      <c r="E185" s="25"/>
      <c r="F185" s="25"/>
      <c r="G185" s="25"/>
      <c r="H185" s="30" t="str">
        <f t="shared" si="12"/>
        <v/>
      </c>
      <c r="K185" s="129" t="str">
        <f>IF(H185="","",COUNTIFS(Rotas!$G:$G,Veículos!H185,Rotas!$C:$C,"&gt;="&amp;calculos!$I$53,Rotas!$C:$C,"&lt;="&amp;calculos!$J$53))</f>
        <v/>
      </c>
      <c r="L185" s="126" t="str">
        <f t="shared" si="11"/>
        <v/>
      </c>
      <c r="R185" s="129" t="str">
        <f>IF(H185="","",SUMIFS(Gastos!$H:$H,Gastos!$E:$E,H185,Gastos!$C:$C,"&gt;="&amp;calculos!$I$53,Gastos!$C:$C,"&lt;="&amp;calculos!$J$53))</f>
        <v/>
      </c>
    </row>
    <row r="186" spans="2:18" ht="20.100000000000001" customHeight="1" x14ac:dyDescent="0.2">
      <c r="B186" s="57">
        <v>181</v>
      </c>
      <c r="C186" s="25"/>
      <c r="D186" s="25"/>
      <c r="E186" s="25"/>
      <c r="F186" s="25"/>
      <c r="G186" s="25"/>
      <c r="H186" s="30" t="str">
        <f t="shared" si="12"/>
        <v/>
      </c>
      <c r="K186" s="129" t="str">
        <f>IF(H186="","",COUNTIFS(Rotas!$G:$G,Veículos!H186,Rotas!$C:$C,"&gt;="&amp;calculos!$I$53,Rotas!$C:$C,"&lt;="&amp;calculos!$J$53))</f>
        <v/>
      </c>
      <c r="L186" s="126" t="str">
        <f t="shared" si="11"/>
        <v/>
      </c>
      <c r="R186" s="129" t="str">
        <f>IF(H186="","",SUMIFS(Gastos!$H:$H,Gastos!$E:$E,H186,Gastos!$C:$C,"&gt;="&amp;calculos!$I$53,Gastos!$C:$C,"&lt;="&amp;calculos!$J$53))</f>
        <v/>
      </c>
    </row>
    <row r="187" spans="2:18" ht="20.100000000000001" customHeight="1" x14ac:dyDescent="0.2">
      <c r="B187" s="57">
        <v>182</v>
      </c>
      <c r="C187" s="25"/>
      <c r="D187" s="25"/>
      <c r="E187" s="25"/>
      <c r="F187" s="25"/>
      <c r="G187" s="25"/>
      <c r="H187" s="30" t="str">
        <f t="shared" si="12"/>
        <v/>
      </c>
      <c r="K187" s="129" t="str">
        <f>IF(H187="","",COUNTIFS(Rotas!$G:$G,Veículos!H187,Rotas!$C:$C,"&gt;="&amp;calculos!$I$53,Rotas!$C:$C,"&lt;="&amp;calculos!$J$53))</f>
        <v/>
      </c>
      <c r="L187" s="126" t="str">
        <f t="shared" si="11"/>
        <v/>
      </c>
      <c r="R187" s="129" t="str">
        <f>IF(H187="","",SUMIFS(Gastos!$H:$H,Gastos!$E:$E,H187,Gastos!$C:$C,"&gt;="&amp;calculos!$I$53,Gastos!$C:$C,"&lt;="&amp;calculos!$J$53))</f>
        <v/>
      </c>
    </row>
    <row r="188" spans="2:18" ht="20.100000000000001" customHeight="1" x14ac:dyDescent="0.2">
      <c r="B188" s="57">
        <v>183</v>
      </c>
      <c r="C188" s="25"/>
      <c r="D188" s="25"/>
      <c r="E188" s="25"/>
      <c r="F188" s="25"/>
      <c r="G188" s="25"/>
      <c r="H188" s="30" t="str">
        <f t="shared" si="12"/>
        <v/>
      </c>
      <c r="K188" s="129" t="str">
        <f>IF(H188="","",COUNTIFS(Rotas!$G:$G,Veículos!H188,Rotas!$C:$C,"&gt;="&amp;calculos!$I$53,Rotas!$C:$C,"&lt;="&amp;calculos!$J$53))</f>
        <v/>
      </c>
      <c r="L188" s="126" t="str">
        <f t="shared" si="11"/>
        <v/>
      </c>
      <c r="R188" s="129" t="str">
        <f>IF(H188="","",SUMIFS(Gastos!$H:$H,Gastos!$E:$E,H188,Gastos!$C:$C,"&gt;="&amp;calculos!$I$53,Gastos!$C:$C,"&lt;="&amp;calculos!$J$53))</f>
        <v/>
      </c>
    </row>
    <row r="189" spans="2:18" ht="20.100000000000001" customHeight="1" x14ac:dyDescent="0.2">
      <c r="B189" s="57">
        <v>184</v>
      </c>
      <c r="C189" s="25"/>
      <c r="D189" s="25"/>
      <c r="E189" s="25"/>
      <c r="F189" s="25"/>
      <c r="G189" s="25"/>
      <c r="H189" s="30" t="str">
        <f t="shared" si="12"/>
        <v/>
      </c>
      <c r="K189" s="129" t="str">
        <f>IF(H189="","",COUNTIFS(Rotas!$G:$G,Veículos!H189,Rotas!$C:$C,"&gt;="&amp;calculos!$I$53,Rotas!$C:$C,"&lt;="&amp;calculos!$J$53))</f>
        <v/>
      </c>
      <c r="L189" s="126" t="str">
        <f t="shared" si="11"/>
        <v/>
      </c>
      <c r="R189" s="129" t="str">
        <f>IF(H189="","",SUMIFS(Gastos!$H:$H,Gastos!$E:$E,H189,Gastos!$C:$C,"&gt;="&amp;calculos!$I$53,Gastos!$C:$C,"&lt;="&amp;calculos!$J$53))</f>
        <v/>
      </c>
    </row>
    <row r="190" spans="2:18" ht="20.100000000000001" customHeight="1" x14ac:dyDescent="0.2">
      <c r="B190" s="57">
        <v>185</v>
      </c>
      <c r="C190" s="25"/>
      <c r="D190" s="25"/>
      <c r="E190" s="25"/>
      <c r="F190" s="25"/>
      <c r="G190" s="25"/>
      <c r="H190" s="30" t="str">
        <f t="shared" si="12"/>
        <v/>
      </c>
      <c r="K190" s="129" t="str">
        <f>IF(H190="","",COUNTIFS(Rotas!$G:$G,Veículos!H190,Rotas!$C:$C,"&gt;="&amp;calculos!$I$53,Rotas!$C:$C,"&lt;="&amp;calculos!$J$53))</f>
        <v/>
      </c>
      <c r="L190" s="126" t="str">
        <f t="shared" si="11"/>
        <v/>
      </c>
      <c r="R190" s="129" t="str">
        <f>IF(H190="","",SUMIFS(Gastos!$H:$H,Gastos!$E:$E,H190,Gastos!$C:$C,"&gt;="&amp;calculos!$I$53,Gastos!$C:$C,"&lt;="&amp;calculos!$J$53))</f>
        <v/>
      </c>
    </row>
    <row r="191" spans="2:18" ht="20.100000000000001" customHeight="1" x14ac:dyDescent="0.2">
      <c r="B191" s="57">
        <v>186</v>
      </c>
      <c r="C191" s="25"/>
      <c r="D191" s="25"/>
      <c r="E191" s="25"/>
      <c r="F191" s="25"/>
      <c r="G191" s="25"/>
      <c r="H191" s="30" t="str">
        <f t="shared" si="12"/>
        <v/>
      </c>
      <c r="K191" s="129" t="str">
        <f>IF(H191="","",COUNTIFS(Rotas!$G:$G,Veículos!H191,Rotas!$C:$C,"&gt;="&amp;calculos!$I$53,Rotas!$C:$C,"&lt;="&amp;calculos!$J$53))</f>
        <v/>
      </c>
      <c r="L191" s="126" t="str">
        <f t="shared" si="11"/>
        <v/>
      </c>
      <c r="R191" s="129" t="str">
        <f>IF(H191="","",SUMIFS(Gastos!$H:$H,Gastos!$E:$E,H191,Gastos!$C:$C,"&gt;="&amp;calculos!$I$53,Gastos!$C:$C,"&lt;="&amp;calculos!$J$53))</f>
        <v/>
      </c>
    </row>
    <row r="192" spans="2:18" ht="20.100000000000001" customHeight="1" x14ac:dyDescent="0.2">
      <c r="B192" s="57">
        <v>187</v>
      </c>
      <c r="C192" s="25"/>
      <c r="D192" s="25"/>
      <c r="E192" s="25"/>
      <c r="F192" s="25"/>
      <c r="G192" s="25"/>
      <c r="H192" s="30" t="str">
        <f t="shared" si="12"/>
        <v/>
      </c>
      <c r="K192" s="129" t="str">
        <f>IF(H192="","",COUNTIFS(Rotas!$G:$G,Veículos!H192,Rotas!$C:$C,"&gt;="&amp;calculos!$I$53,Rotas!$C:$C,"&lt;="&amp;calculos!$J$53))</f>
        <v/>
      </c>
      <c r="L192" s="126" t="str">
        <f t="shared" si="11"/>
        <v/>
      </c>
      <c r="R192" s="129" t="str">
        <f>IF(H192="","",SUMIFS(Gastos!$H:$H,Gastos!$E:$E,H192,Gastos!$C:$C,"&gt;="&amp;calculos!$I$53,Gastos!$C:$C,"&lt;="&amp;calculos!$J$53))</f>
        <v/>
      </c>
    </row>
    <row r="193" spans="2:18" ht="20.100000000000001" customHeight="1" x14ac:dyDescent="0.2">
      <c r="B193" s="57">
        <v>188</v>
      </c>
      <c r="C193" s="25"/>
      <c r="D193" s="25"/>
      <c r="E193" s="25"/>
      <c r="F193" s="25"/>
      <c r="G193" s="25"/>
      <c r="H193" s="30" t="str">
        <f t="shared" si="12"/>
        <v/>
      </c>
      <c r="K193" s="129" t="str">
        <f>IF(H193="","",COUNTIFS(Rotas!$G:$G,Veículos!H193,Rotas!$C:$C,"&gt;="&amp;calculos!$I$53,Rotas!$C:$C,"&lt;="&amp;calculos!$J$53))</f>
        <v/>
      </c>
      <c r="L193" s="126" t="str">
        <f t="shared" si="11"/>
        <v/>
      </c>
      <c r="R193" s="129" t="str">
        <f>IF(H193="","",SUMIFS(Gastos!$H:$H,Gastos!$E:$E,H193,Gastos!$C:$C,"&gt;="&amp;calculos!$I$53,Gastos!$C:$C,"&lt;="&amp;calculos!$J$53))</f>
        <v/>
      </c>
    </row>
    <row r="194" spans="2:18" ht="20.100000000000001" customHeight="1" x14ac:dyDescent="0.2">
      <c r="B194" s="57">
        <v>189</v>
      </c>
      <c r="C194" s="25"/>
      <c r="D194" s="25"/>
      <c r="E194" s="25"/>
      <c r="F194" s="25"/>
      <c r="G194" s="25"/>
      <c r="H194" s="30" t="str">
        <f t="shared" si="12"/>
        <v/>
      </c>
      <c r="K194" s="129" t="str">
        <f>IF(H194="","",COUNTIFS(Rotas!$G:$G,Veículos!H194,Rotas!$C:$C,"&gt;="&amp;calculos!$I$53,Rotas!$C:$C,"&lt;="&amp;calculos!$J$53))</f>
        <v/>
      </c>
      <c r="L194" s="126" t="str">
        <f t="shared" si="11"/>
        <v/>
      </c>
      <c r="R194" s="129" t="str">
        <f>IF(H194="","",SUMIFS(Gastos!$H:$H,Gastos!$E:$E,H194,Gastos!$C:$C,"&gt;="&amp;calculos!$I$53,Gastos!$C:$C,"&lt;="&amp;calculos!$J$53))</f>
        <v/>
      </c>
    </row>
    <row r="195" spans="2:18" ht="20.100000000000001" customHeight="1" x14ac:dyDescent="0.2">
      <c r="B195" s="57">
        <v>190</v>
      </c>
      <c r="C195" s="25"/>
      <c r="D195" s="25"/>
      <c r="E195" s="25"/>
      <c r="F195" s="25"/>
      <c r="G195" s="25"/>
      <c r="H195" s="30" t="str">
        <f t="shared" si="12"/>
        <v/>
      </c>
      <c r="K195" s="129" t="str">
        <f>IF(H195="","",COUNTIFS(Rotas!$G:$G,Veículos!H195,Rotas!$C:$C,"&gt;="&amp;calculos!$I$53,Rotas!$C:$C,"&lt;="&amp;calculos!$J$53))</f>
        <v/>
      </c>
      <c r="L195" s="126" t="str">
        <f t="shared" si="11"/>
        <v/>
      </c>
      <c r="R195" s="129" t="str">
        <f>IF(H195="","",SUMIFS(Gastos!$H:$H,Gastos!$E:$E,H195,Gastos!$C:$C,"&gt;="&amp;calculos!$I$53,Gastos!$C:$C,"&lt;="&amp;calculos!$J$53))</f>
        <v/>
      </c>
    </row>
    <row r="196" spans="2:18" ht="20.100000000000001" customHeight="1" x14ac:dyDescent="0.2">
      <c r="B196" s="57">
        <v>191</v>
      </c>
      <c r="C196" s="25"/>
      <c r="D196" s="25"/>
      <c r="E196" s="25"/>
      <c r="F196" s="25"/>
      <c r="G196" s="25"/>
      <c r="H196" s="30" t="str">
        <f t="shared" si="12"/>
        <v/>
      </c>
      <c r="K196" s="129" t="str">
        <f>IF(H196="","",COUNTIFS(Rotas!$G:$G,Veículos!H196,Rotas!$C:$C,"&gt;="&amp;calculos!$I$53,Rotas!$C:$C,"&lt;="&amp;calculos!$J$53))</f>
        <v/>
      </c>
      <c r="L196" s="126" t="str">
        <f t="shared" si="11"/>
        <v/>
      </c>
      <c r="R196" s="129" t="str">
        <f>IF(H196="","",SUMIFS(Gastos!$H:$H,Gastos!$E:$E,H196,Gastos!$C:$C,"&gt;="&amp;calculos!$I$53,Gastos!$C:$C,"&lt;="&amp;calculos!$J$53))</f>
        <v/>
      </c>
    </row>
    <row r="197" spans="2:18" ht="20.100000000000001" customHeight="1" x14ac:dyDescent="0.2">
      <c r="B197" s="57">
        <v>192</v>
      </c>
      <c r="C197" s="25"/>
      <c r="D197" s="25"/>
      <c r="E197" s="25"/>
      <c r="F197" s="25"/>
      <c r="G197" s="25"/>
      <c r="H197" s="30" t="str">
        <f t="shared" si="12"/>
        <v/>
      </c>
      <c r="K197" s="129" t="str">
        <f>IF(H197="","",COUNTIFS(Rotas!$G:$G,Veículos!H197,Rotas!$C:$C,"&gt;="&amp;calculos!$I$53,Rotas!$C:$C,"&lt;="&amp;calculos!$J$53))</f>
        <v/>
      </c>
      <c r="L197" s="126" t="str">
        <f t="shared" si="11"/>
        <v/>
      </c>
      <c r="R197" s="129" t="str">
        <f>IF(H197="","",SUMIFS(Gastos!$H:$H,Gastos!$E:$E,H197,Gastos!$C:$C,"&gt;="&amp;calculos!$I$53,Gastos!$C:$C,"&lt;="&amp;calculos!$J$53))</f>
        <v/>
      </c>
    </row>
    <row r="198" spans="2:18" ht="20.100000000000001" customHeight="1" x14ac:dyDescent="0.2">
      <c r="B198" s="57">
        <v>193</v>
      </c>
      <c r="C198" s="25"/>
      <c r="D198" s="25"/>
      <c r="E198" s="25"/>
      <c r="F198" s="25"/>
      <c r="G198" s="25"/>
      <c r="H198" s="30" t="str">
        <f t="shared" si="12"/>
        <v/>
      </c>
      <c r="K198" s="129" t="str">
        <f>IF(H198="","",COUNTIFS(Rotas!$G:$G,Veículos!H198,Rotas!$C:$C,"&gt;="&amp;calculos!$I$53,Rotas!$C:$C,"&lt;="&amp;calculos!$J$53))</f>
        <v/>
      </c>
      <c r="L198" s="126" t="str">
        <f t="shared" si="11"/>
        <v/>
      </c>
      <c r="R198" s="129" t="str">
        <f>IF(H198="","",SUMIFS(Gastos!$H:$H,Gastos!$E:$E,H198,Gastos!$C:$C,"&gt;="&amp;calculos!$I$53,Gastos!$C:$C,"&lt;="&amp;calculos!$J$53))</f>
        <v/>
      </c>
    </row>
    <row r="199" spans="2:18" ht="20.100000000000001" customHeight="1" x14ac:dyDescent="0.2">
      <c r="B199" s="57">
        <v>194</v>
      </c>
      <c r="C199" s="25"/>
      <c r="D199" s="25"/>
      <c r="E199" s="25"/>
      <c r="F199" s="25"/>
      <c r="G199" s="25"/>
      <c r="H199" s="30" t="str">
        <f t="shared" si="12"/>
        <v/>
      </c>
      <c r="K199" s="129" t="str">
        <f>IF(H199="","",COUNTIFS(Rotas!$G:$G,Veículos!H199,Rotas!$C:$C,"&gt;="&amp;calculos!$I$53,Rotas!$C:$C,"&lt;="&amp;calculos!$J$53))</f>
        <v/>
      </c>
      <c r="L199" s="126" t="str">
        <f t="shared" ref="L199:L205" si="13">IF(K199="","",IF(K199=0,0,K199-ROW()/10000000))</f>
        <v/>
      </c>
      <c r="R199" s="129" t="str">
        <f>IF(H199="","",SUMIFS(Gastos!$H:$H,Gastos!$E:$E,H199,Gastos!$C:$C,"&gt;="&amp;calculos!$I$53,Gastos!$C:$C,"&lt;="&amp;calculos!$J$53))</f>
        <v/>
      </c>
    </row>
    <row r="200" spans="2:18" ht="20.100000000000001" customHeight="1" x14ac:dyDescent="0.2">
      <c r="B200" s="57">
        <v>195</v>
      </c>
      <c r="C200" s="25"/>
      <c r="D200" s="25"/>
      <c r="E200" s="25"/>
      <c r="F200" s="25"/>
      <c r="G200" s="25"/>
      <c r="H200" s="30" t="str">
        <f t="shared" si="12"/>
        <v/>
      </c>
      <c r="K200" s="129" t="str">
        <f>IF(H200="","",COUNTIFS(Rotas!$G:$G,Veículos!H200,Rotas!$C:$C,"&gt;="&amp;calculos!$I$53,Rotas!$C:$C,"&lt;="&amp;calculos!$J$53))</f>
        <v/>
      </c>
      <c r="L200" s="126" t="str">
        <f t="shared" si="13"/>
        <v/>
      </c>
      <c r="R200" s="129" t="str">
        <f>IF(H200="","",SUMIFS(Gastos!$H:$H,Gastos!$E:$E,H200,Gastos!$C:$C,"&gt;="&amp;calculos!$I$53,Gastos!$C:$C,"&lt;="&amp;calculos!$J$53))</f>
        <v/>
      </c>
    </row>
    <row r="201" spans="2:18" ht="20.100000000000001" customHeight="1" x14ac:dyDescent="0.2">
      <c r="B201" s="57">
        <v>196</v>
      </c>
      <c r="C201" s="25"/>
      <c r="D201" s="25"/>
      <c r="E201" s="25"/>
      <c r="F201" s="25"/>
      <c r="G201" s="25"/>
      <c r="H201" s="30" t="str">
        <f t="shared" si="12"/>
        <v/>
      </c>
      <c r="K201" s="129" t="str">
        <f>IF(H201="","",COUNTIFS(Rotas!$G:$G,Veículos!H201,Rotas!$C:$C,"&gt;="&amp;calculos!$I$53,Rotas!$C:$C,"&lt;="&amp;calculos!$J$53))</f>
        <v/>
      </c>
      <c r="L201" s="126" t="str">
        <f t="shared" si="13"/>
        <v/>
      </c>
      <c r="R201" s="129" t="str">
        <f>IF(H201="","",SUMIFS(Gastos!$H:$H,Gastos!$E:$E,H201,Gastos!$C:$C,"&gt;="&amp;calculos!$I$53,Gastos!$C:$C,"&lt;="&amp;calculos!$J$53))</f>
        <v/>
      </c>
    </row>
    <row r="202" spans="2:18" ht="20.100000000000001" customHeight="1" x14ac:dyDescent="0.2">
      <c r="B202" s="57">
        <v>197</v>
      </c>
      <c r="C202" s="25"/>
      <c r="D202" s="25"/>
      <c r="E202" s="25"/>
      <c r="F202" s="25"/>
      <c r="G202" s="25"/>
      <c r="H202" s="30" t="str">
        <f t="shared" ref="H202:H205" si="14">IF(F202="","",D202&amp;" "&amp;E202&amp;" "&amp;F202)</f>
        <v/>
      </c>
      <c r="K202" s="129" t="str">
        <f>IF(H202="","",COUNTIFS(Rotas!$G:$G,Veículos!H202,Rotas!$C:$C,"&gt;="&amp;calculos!$I$53,Rotas!$C:$C,"&lt;="&amp;calculos!$J$53))</f>
        <v/>
      </c>
      <c r="L202" s="126" t="str">
        <f t="shared" si="13"/>
        <v/>
      </c>
      <c r="R202" s="129" t="str">
        <f>IF(H202="","",SUMIFS(Gastos!$H:$H,Gastos!$E:$E,H202,Gastos!$C:$C,"&gt;="&amp;calculos!$I$53,Gastos!$C:$C,"&lt;="&amp;calculos!$J$53))</f>
        <v/>
      </c>
    </row>
    <row r="203" spans="2:18" ht="20.100000000000001" customHeight="1" x14ac:dyDescent="0.2">
      <c r="B203" s="57">
        <v>198</v>
      </c>
      <c r="C203" s="25"/>
      <c r="D203" s="25"/>
      <c r="E203" s="25"/>
      <c r="F203" s="25"/>
      <c r="G203" s="25"/>
      <c r="H203" s="30" t="str">
        <f t="shared" si="14"/>
        <v/>
      </c>
      <c r="K203" s="129" t="str">
        <f>IF(H203="","",COUNTIFS(Rotas!$G:$G,Veículos!H203,Rotas!$C:$C,"&gt;="&amp;calculos!$I$53,Rotas!$C:$C,"&lt;="&amp;calculos!$J$53))</f>
        <v/>
      </c>
      <c r="L203" s="126" t="str">
        <f t="shared" si="13"/>
        <v/>
      </c>
      <c r="R203" s="129" t="str">
        <f>IF(H203="","",SUMIFS(Gastos!$H:$H,Gastos!$E:$E,H203,Gastos!$C:$C,"&gt;="&amp;calculos!$I$53,Gastos!$C:$C,"&lt;="&amp;calculos!$J$53))</f>
        <v/>
      </c>
    </row>
    <row r="204" spans="2:18" ht="20.100000000000001" customHeight="1" x14ac:dyDescent="0.2">
      <c r="B204" s="57">
        <v>199</v>
      </c>
      <c r="C204" s="25"/>
      <c r="D204" s="25"/>
      <c r="E204" s="25"/>
      <c r="F204" s="25"/>
      <c r="G204" s="25"/>
      <c r="H204" s="30" t="str">
        <f t="shared" si="14"/>
        <v/>
      </c>
      <c r="K204" s="129" t="str">
        <f>IF(H204="","",COUNTIFS(Rotas!$G:$G,Veículos!H204,Rotas!$C:$C,"&gt;="&amp;calculos!$I$53,Rotas!$C:$C,"&lt;="&amp;calculos!$J$53))</f>
        <v/>
      </c>
      <c r="L204" s="126" t="str">
        <f t="shared" si="13"/>
        <v/>
      </c>
      <c r="R204" s="129" t="str">
        <f>IF(H204="","",SUMIFS(Gastos!$H:$H,Gastos!$E:$E,H204,Gastos!$C:$C,"&gt;="&amp;calculos!$I$53,Gastos!$C:$C,"&lt;="&amp;calculos!$J$53))</f>
        <v/>
      </c>
    </row>
    <row r="205" spans="2:18" ht="20.100000000000001" customHeight="1" x14ac:dyDescent="0.2">
      <c r="B205" s="57">
        <v>200</v>
      </c>
      <c r="C205" s="25"/>
      <c r="D205" s="25"/>
      <c r="E205" s="25"/>
      <c r="F205" s="25"/>
      <c r="G205" s="25"/>
      <c r="H205" s="30" t="str">
        <f t="shared" si="14"/>
        <v/>
      </c>
      <c r="K205" s="129" t="str">
        <f>IF(H205="","",COUNTIFS(Rotas!$G:$G,Veículos!H205,Rotas!$C:$C,"&gt;="&amp;calculos!$I$53,Rotas!$C:$C,"&lt;="&amp;calculos!$J$53))</f>
        <v/>
      </c>
      <c r="L205" s="126" t="str">
        <f t="shared" si="13"/>
        <v/>
      </c>
      <c r="R205" s="129" t="str">
        <f>IF(H205="","",SUMIFS(Gastos!$H:$H,Gastos!$E:$E,H205,Gastos!$C:$C,"&gt;="&amp;calculos!$I$53,Gastos!$C:$C,"&lt;="&amp;calculos!$J$53))</f>
        <v/>
      </c>
    </row>
  </sheetData>
  <sheetProtection algorithmName="SHA-512" hashValue="EI91ClrJXM8YLyscFoulE9w2gZTcDKe0Sic2ZZq81RBimsEDbXeZWyb0Y49niUgJ5zhhoRmBbJeVV+UmBs20sQ==" saltValue="oX94UAcVG6TzXkNvsE6i9g==" spinCount="100000" sheet="1" objects="1" scenarios="1"/>
  <mergeCells count="2">
    <mergeCell ref="K4:P4"/>
    <mergeCell ref="R4:W4"/>
  </mergeCells>
  <dataValidations count="2">
    <dataValidation type="list" allowBlank="1" showInputMessage="1" showErrorMessage="1" sqref="C6:C205" xr:uid="{7F3887C8-0241-4971-825A-66BD6780F851}">
      <formula1>tipo_veiculo</formula1>
    </dataValidation>
    <dataValidation type="list" allowBlank="1" showInputMessage="1" showErrorMessage="1" sqref="D6:D205" xr:uid="{F0D810F4-301A-4629-9CAD-B8C886872FBE}">
      <formula1>marcas</formula1>
    </dataValidation>
  </dataValidations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3C371-F927-4A1D-BD31-FD2890056580}">
  <sheetPr codeName="Planilha12"/>
  <dimension ref="B1:S105"/>
  <sheetViews>
    <sheetView workbookViewId="0">
      <pane ySplit="5" topLeftCell="A6" activePane="bottomLeft" state="frozen"/>
      <selection pane="bottomLeft" activeCell="F8" sqref="F8"/>
    </sheetView>
  </sheetViews>
  <sheetFormatPr defaultRowHeight="12.75" x14ac:dyDescent="0.2"/>
  <cols>
    <col min="1" max="1" width="2.28515625" style="45" customWidth="1"/>
    <col min="2" max="2" width="4.42578125" style="53" customWidth="1"/>
    <col min="3" max="3" width="38.42578125" style="24" customWidth="1"/>
    <col min="4" max="4" width="18.5703125" style="28" customWidth="1"/>
    <col min="5" max="5" width="14.85546875" style="28" customWidth="1"/>
    <col min="6" max="6" width="17" style="54" customWidth="1"/>
    <col min="7" max="7" width="51.28515625" style="55" customWidth="1"/>
    <col min="8" max="8" width="12.85546875" style="45" customWidth="1"/>
    <col min="9" max="11" width="9.140625" style="45"/>
    <col min="12" max="12" width="6.5703125" style="45" customWidth="1"/>
    <col min="13" max="19" width="13.42578125" style="29" customWidth="1"/>
    <col min="20" max="23" width="12.140625" style="45" customWidth="1"/>
    <col min="24" max="16384" width="9.140625" style="45"/>
  </cols>
  <sheetData>
    <row r="1" spans="2:19" s="52" customFormat="1" ht="17.100000000000001" customHeight="1" x14ac:dyDescent="0.2">
      <c r="B1" s="48"/>
      <c r="C1" s="23"/>
      <c r="D1" s="63"/>
      <c r="E1" s="26"/>
      <c r="F1" s="49"/>
      <c r="G1" s="50"/>
      <c r="M1" s="27"/>
      <c r="N1" s="27"/>
      <c r="O1" s="27"/>
      <c r="P1" s="27"/>
      <c r="Q1" s="27"/>
      <c r="R1" s="27"/>
      <c r="S1" s="27"/>
    </row>
    <row r="2" spans="2:19" s="52" customFormat="1" ht="17.100000000000001" customHeight="1" x14ac:dyDescent="0.2">
      <c r="B2" s="48"/>
      <c r="C2" s="23"/>
      <c r="D2" s="26"/>
      <c r="E2" s="26"/>
      <c r="F2" s="49"/>
      <c r="G2" s="50"/>
      <c r="M2" s="27"/>
      <c r="N2" s="27"/>
      <c r="O2" s="27"/>
      <c r="P2" s="27"/>
      <c r="Q2" s="27"/>
      <c r="R2" s="27"/>
      <c r="S2" s="27"/>
    </row>
    <row r="3" spans="2:19" s="52" customFormat="1" ht="17.100000000000001" customHeight="1" x14ac:dyDescent="0.2">
      <c r="B3" s="48"/>
      <c r="C3" s="23"/>
      <c r="D3" s="26"/>
      <c r="E3" s="26"/>
      <c r="F3" s="49"/>
      <c r="G3" s="50"/>
      <c r="M3" s="27"/>
      <c r="N3" s="27"/>
      <c r="O3" s="27"/>
      <c r="P3" s="27"/>
      <c r="Q3" s="27"/>
      <c r="R3" s="27"/>
      <c r="S3" s="27"/>
    </row>
    <row r="4" spans="2:19" ht="24" customHeight="1" x14ac:dyDescent="0.2"/>
    <row r="5" spans="2:19" ht="20.100000000000001" customHeight="1" x14ac:dyDescent="0.2">
      <c r="B5" s="41" t="s">
        <v>30</v>
      </c>
      <c r="C5" s="42" t="s">
        <v>49</v>
      </c>
      <c r="D5" s="43" t="s">
        <v>50</v>
      </c>
      <c r="E5" s="43" t="s">
        <v>51</v>
      </c>
      <c r="F5" s="44" t="s">
        <v>52</v>
      </c>
      <c r="G5" s="43" t="s">
        <v>31</v>
      </c>
    </row>
    <row r="6" spans="2:19" ht="18" customHeight="1" x14ac:dyDescent="0.2">
      <c r="B6" s="57">
        <v>1</v>
      </c>
      <c r="C6" s="139"/>
      <c r="D6" s="135"/>
      <c r="E6" s="135"/>
      <c r="F6" s="141"/>
      <c r="G6" s="136"/>
    </row>
    <row r="7" spans="2:19" ht="18" customHeight="1" x14ac:dyDescent="0.2">
      <c r="B7" s="57">
        <v>2</v>
      </c>
      <c r="C7" s="139"/>
      <c r="D7" s="135"/>
      <c r="E7" s="135"/>
      <c r="F7" s="141"/>
      <c r="G7" s="136"/>
    </row>
    <row r="8" spans="2:19" ht="18" customHeight="1" x14ac:dyDescent="0.2">
      <c r="B8" s="57">
        <v>3</v>
      </c>
      <c r="C8" s="139"/>
      <c r="D8" s="135"/>
      <c r="E8" s="135"/>
      <c r="F8" s="141"/>
      <c r="G8" s="136"/>
      <c r="S8" s="61"/>
    </row>
    <row r="9" spans="2:19" ht="18" customHeight="1" x14ac:dyDescent="0.2">
      <c r="B9" s="57">
        <v>4</v>
      </c>
      <c r="C9" s="139"/>
      <c r="D9" s="135"/>
      <c r="E9" s="135"/>
      <c r="F9" s="141"/>
      <c r="G9" s="136"/>
    </row>
    <row r="10" spans="2:19" ht="18" customHeight="1" x14ac:dyDescent="0.2">
      <c r="B10" s="57">
        <v>5</v>
      </c>
      <c r="C10" s="139"/>
      <c r="D10" s="135"/>
      <c r="E10" s="135"/>
      <c r="F10" s="141"/>
      <c r="G10" s="136"/>
    </row>
    <row r="11" spans="2:19" ht="18" customHeight="1" x14ac:dyDescent="0.2">
      <c r="B11" s="57">
        <v>6</v>
      </c>
      <c r="C11" s="139"/>
      <c r="D11" s="30"/>
      <c r="E11" s="30"/>
      <c r="F11" s="58"/>
      <c r="G11" s="59"/>
      <c r="J11" s="64"/>
    </row>
    <row r="12" spans="2:19" ht="18" customHeight="1" x14ac:dyDescent="0.2">
      <c r="B12" s="57">
        <v>7</v>
      </c>
      <c r="C12" s="139"/>
      <c r="D12" s="30"/>
      <c r="E12" s="30"/>
      <c r="F12" s="58"/>
      <c r="G12" s="59"/>
    </row>
    <row r="13" spans="2:19" ht="18" customHeight="1" x14ac:dyDescent="0.2">
      <c r="B13" s="57">
        <v>8</v>
      </c>
      <c r="C13" s="139"/>
      <c r="D13" s="30"/>
      <c r="E13" s="30"/>
      <c r="F13" s="58"/>
      <c r="G13" s="59"/>
    </row>
    <row r="14" spans="2:19" ht="18" customHeight="1" x14ac:dyDescent="0.2">
      <c r="B14" s="57">
        <v>9</v>
      </c>
      <c r="C14" s="139"/>
      <c r="D14" s="30"/>
      <c r="E14" s="30"/>
      <c r="F14" s="58"/>
      <c r="G14" s="59"/>
    </row>
    <row r="15" spans="2:19" ht="18" customHeight="1" x14ac:dyDescent="0.2">
      <c r="B15" s="57">
        <v>10</v>
      </c>
      <c r="C15" s="25"/>
      <c r="D15" s="30"/>
      <c r="E15" s="30"/>
      <c r="F15" s="58"/>
      <c r="G15" s="59"/>
    </row>
    <row r="16" spans="2:19" ht="18" customHeight="1" x14ac:dyDescent="0.2">
      <c r="B16" s="57">
        <v>11</v>
      </c>
      <c r="C16" s="25"/>
      <c r="D16" s="30"/>
      <c r="E16" s="30"/>
      <c r="F16" s="58"/>
      <c r="G16" s="59"/>
    </row>
    <row r="17" spans="2:19" ht="18" customHeight="1" x14ac:dyDescent="0.2">
      <c r="B17" s="57">
        <v>12</v>
      </c>
      <c r="C17" s="25"/>
      <c r="D17" s="30"/>
      <c r="E17" s="30"/>
      <c r="F17" s="58"/>
      <c r="G17" s="59"/>
    </row>
    <row r="18" spans="2:19" ht="18" customHeight="1" x14ac:dyDescent="0.2">
      <c r="B18" s="57">
        <v>13</v>
      </c>
      <c r="C18" s="25"/>
      <c r="D18" s="30"/>
      <c r="E18" s="30"/>
      <c r="F18" s="58"/>
      <c r="G18" s="59"/>
      <c r="K18" s="31"/>
    </row>
    <row r="19" spans="2:19" ht="18" customHeight="1" x14ac:dyDescent="0.2">
      <c r="B19" s="57">
        <v>14</v>
      </c>
      <c r="C19" s="25"/>
      <c r="D19" s="30"/>
      <c r="E19" s="30"/>
      <c r="F19" s="58"/>
      <c r="G19" s="59"/>
      <c r="M19" s="32"/>
      <c r="N19" s="32"/>
      <c r="O19" s="32"/>
      <c r="P19" s="32"/>
      <c r="Q19" s="32"/>
      <c r="R19" s="32"/>
      <c r="S19" s="32"/>
    </row>
    <row r="20" spans="2:19" ht="18" customHeight="1" x14ac:dyDescent="0.2">
      <c r="B20" s="57">
        <v>15</v>
      </c>
      <c r="C20" s="25"/>
      <c r="D20" s="30"/>
      <c r="E20" s="30"/>
      <c r="F20" s="58"/>
      <c r="G20" s="59"/>
      <c r="M20" s="33"/>
      <c r="N20" s="33"/>
      <c r="O20" s="33"/>
      <c r="P20" s="33"/>
      <c r="Q20" s="33"/>
      <c r="R20" s="33"/>
      <c r="S20" s="33"/>
    </row>
    <row r="21" spans="2:19" ht="18" customHeight="1" x14ac:dyDescent="0.2">
      <c r="B21" s="57">
        <v>16</v>
      </c>
      <c r="C21" s="25"/>
      <c r="D21" s="30"/>
      <c r="E21" s="30"/>
      <c r="F21" s="58"/>
      <c r="G21" s="59"/>
    </row>
    <row r="22" spans="2:19" ht="18" customHeight="1" x14ac:dyDescent="0.2">
      <c r="B22" s="57">
        <v>17</v>
      </c>
      <c r="C22" s="25"/>
      <c r="D22" s="30"/>
      <c r="E22" s="30"/>
      <c r="F22" s="58"/>
      <c r="G22" s="59"/>
    </row>
    <row r="23" spans="2:19" ht="18" customHeight="1" x14ac:dyDescent="0.2">
      <c r="B23" s="57">
        <v>18</v>
      </c>
      <c r="C23" s="25"/>
      <c r="D23" s="30"/>
      <c r="E23" s="30"/>
      <c r="F23" s="58"/>
      <c r="G23" s="59"/>
    </row>
    <row r="24" spans="2:19" ht="18" customHeight="1" x14ac:dyDescent="0.2">
      <c r="B24" s="57">
        <v>19</v>
      </c>
      <c r="C24" s="25"/>
      <c r="D24" s="30"/>
      <c r="E24" s="30"/>
      <c r="F24" s="58"/>
      <c r="G24" s="59"/>
    </row>
    <row r="25" spans="2:19" ht="18" customHeight="1" x14ac:dyDescent="0.2">
      <c r="B25" s="57">
        <v>20</v>
      </c>
      <c r="C25" s="25"/>
      <c r="D25" s="30"/>
      <c r="E25" s="30"/>
      <c r="F25" s="58"/>
      <c r="G25" s="59"/>
    </row>
    <row r="26" spans="2:19" ht="18" customHeight="1" x14ac:dyDescent="0.2">
      <c r="B26" s="57">
        <v>21</v>
      </c>
      <c r="C26" s="25"/>
      <c r="D26" s="30"/>
      <c r="E26" s="30"/>
      <c r="F26" s="58"/>
      <c r="G26" s="59"/>
    </row>
    <row r="27" spans="2:19" ht="18" customHeight="1" x14ac:dyDescent="0.2">
      <c r="B27" s="57">
        <v>22</v>
      </c>
      <c r="C27" s="25"/>
      <c r="D27" s="30"/>
      <c r="E27" s="30"/>
      <c r="F27" s="58"/>
      <c r="G27" s="59"/>
    </row>
    <row r="28" spans="2:19" ht="18" customHeight="1" x14ac:dyDescent="0.2">
      <c r="B28" s="57">
        <v>23</v>
      </c>
      <c r="C28" s="25"/>
      <c r="D28" s="30"/>
      <c r="E28" s="30"/>
      <c r="F28" s="58"/>
      <c r="G28" s="59"/>
    </row>
    <row r="29" spans="2:19" ht="18" customHeight="1" x14ac:dyDescent="0.2">
      <c r="B29" s="57">
        <v>24</v>
      </c>
      <c r="C29" s="25"/>
      <c r="D29" s="30"/>
      <c r="E29" s="30"/>
      <c r="F29" s="58"/>
      <c r="G29" s="59"/>
    </row>
    <row r="30" spans="2:19" ht="18" customHeight="1" x14ac:dyDescent="0.2">
      <c r="B30" s="57">
        <v>25</v>
      </c>
      <c r="C30" s="25"/>
      <c r="D30" s="30"/>
      <c r="E30" s="30"/>
      <c r="F30" s="58"/>
      <c r="G30" s="59"/>
    </row>
    <row r="31" spans="2:19" ht="18" customHeight="1" x14ac:dyDescent="0.2">
      <c r="B31" s="57">
        <v>26</v>
      </c>
      <c r="C31" s="25"/>
      <c r="D31" s="30"/>
      <c r="E31" s="30"/>
      <c r="F31" s="58"/>
      <c r="G31" s="59"/>
    </row>
    <row r="32" spans="2:19" ht="18" customHeight="1" x14ac:dyDescent="0.2">
      <c r="B32" s="57">
        <v>27</v>
      </c>
      <c r="C32" s="25"/>
      <c r="D32" s="30"/>
      <c r="E32" s="30"/>
      <c r="F32" s="58"/>
      <c r="G32" s="59"/>
    </row>
    <row r="33" spans="2:7" ht="18" customHeight="1" x14ac:dyDescent="0.2">
      <c r="B33" s="57">
        <v>28</v>
      </c>
      <c r="C33" s="25"/>
      <c r="D33" s="30"/>
      <c r="E33" s="30"/>
      <c r="F33" s="58"/>
      <c r="G33" s="59"/>
    </row>
    <row r="34" spans="2:7" ht="18" customHeight="1" x14ac:dyDescent="0.2">
      <c r="B34" s="57">
        <v>29</v>
      </c>
      <c r="C34" s="25"/>
      <c r="D34" s="30"/>
      <c r="E34" s="30"/>
      <c r="F34" s="58"/>
      <c r="G34" s="59"/>
    </row>
    <row r="35" spans="2:7" ht="18" customHeight="1" x14ac:dyDescent="0.2">
      <c r="B35" s="57">
        <v>30</v>
      </c>
      <c r="C35" s="25"/>
      <c r="D35" s="30"/>
      <c r="E35" s="30"/>
      <c r="F35" s="58"/>
      <c r="G35" s="59"/>
    </row>
    <row r="36" spans="2:7" ht="18" customHeight="1" x14ac:dyDescent="0.2">
      <c r="B36" s="57">
        <v>31</v>
      </c>
      <c r="C36" s="25"/>
      <c r="D36" s="30"/>
      <c r="E36" s="30"/>
      <c r="F36" s="58"/>
      <c r="G36" s="59"/>
    </row>
    <row r="37" spans="2:7" ht="18" customHeight="1" x14ac:dyDescent="0.2">
      <c r="B37" s="57">
        <v>32</v>
      </c>
      <c r="C37" s="25"/>
      <c r="D37" s="30"/>
      <c r="E37" s="30"/>
      <c r="F37" s="58"/>
      <c r="G37" s="59"/>
    </row>
    <row r="38" spans="2:7" ht="18" customHeight="1" x14ac:dyDescent="0.2">
      <c r="B38" s="57">
        <v>33</v>
      </c>
      <c r="C38" s="25"/>
      <c r="D38" s="30"/>
      <c r="E38" s="30"/>
      <c r="F38" s="58"/>
      <c r="G38" s="59"/>
    </row>
    <row r="39" spans="2:7" ht="18" customHeight="1" x14ac:dyDescent="0.2">
      <c r="B39" s="57">
        <v>34</v>
      </c>
      <c r="C39" s="25"/>
      <c r="D39" s="30"/>
      <c r="E39" s="30"/>
      <c r="F39" s="58"/>
      <c r="G39" s="59"/>
    </row>
    <row r="40" spans="2:7" ht="18" customHeight="1" x14ac:dyDescent="0.2">
      <c r="B40" s="57">
        <v>35</v>
      </c>
      <c r="C40" s="25"/>
      <c r="D40" s="30"/>
      <c r="E40" s="30"/>
      <c r="F40" s="58"/>
      <c r="G40" s="59"/>
    </row>
    <row r="41" spans="2:7" ht="18" customHeight="1" x14ac:dyDescent="0.2">
      <c r="B41" s="57">
        <v>36</v>
      </c>
      <c r="C41" s="25"/>
      <c r="D41" s="30"/>
      <c r="E41" s="30"/>
      <c r="F41" s="58"/>
      <c r="G41" s="59"/>
    </row>
    <row r="42" spans="2:7" ht="18" customHeight="1" x14ac:dyDescent="0.2">
      <c r="B42" s="57">
        <v>37</v>
      </c>
      <c r="C42" s="25"/>
      <c r="D42" s="30"/>
      <c r="E42" s="30"/>
      <c r="F42" s="58"/>
      <c r="G42" s="59"/>
    </row>
    <row r="43" spans="2:7" ht="18" customHeight="1" x14ac:dyDescent="0.2">
      <c r="B43" s="57">
        <v>38</v>
      </c>
      <c r="C43" s="25"/>
      <c r="D43" s="30"/>
      <c r="E43" s="30"/>
      <c r="F43" s="58"/>
      <c r="G43" s="59"/>
    </row>
    <row r="44" spans="2:7" ht="18" customHeight="1" x14ac:dyDescent="0.2">
      <c r="B44" s="57">
        <v>39</v>
      </c>
      <c r="C44" s="25"/>
      <c r="D44" s="30"/>
      <c r="E44" s="30"/>
      <c r="F44" s="58"/>
      <c r="G44" s="59"/>
    </row>
    <row r="45" spans="2:7" ht="18" customHeight="1" x14ac:dyDescent="0.2">
      <c r="B45" s="57">
        <v>40</v>
      </c>
      <c r="C45" s="25"/>
      <c r="D45" s="30"/>
      <c r="E45" s="30"/>
      <c r="F45" s="58"/>
      <c r="G45" s="59"/>
    </row>
    <row r="46" spans="2:7" ht="18" customHeight="1" x14ac:dyDescent="0.2">
      <c r="B46" s="57">
        <v>41</v>
      </c>
      <c r="C46" s="25"/>
      <c r="D46" s="30"/>
      <c r="E46" s="30"/>
      <c r="F46" s="58"/>
      <c r="G46" s="59"/>
    </row>
    <row r="47" spans="2:7" ht="18" customHeight="1" x14ac:dyDescent="0.2">
      <c r="B47" s="57">
        <v>42</v>
      </c>
      <c r="C47" s="25"/>
      <c r="D47" s="30"/>
      <c r="E47" s="30"/>
      <c r="F47" s="58"/>
      <c r="G47" s="59"/>
    </row>
    <row r="48" spans="2:7" ht="18" customHeight="1" x14ac:dyDescent="0.2">
      <c r="B48" s="57">
        <v>43</v>
      </c>
      <c r="C48" s="25"/>
      <c r="D48" s="30"/>
      <c r="E48" s="30"/>
      <c r="F48" s="58"/>
      <c r="G48" s="59"/>
    </row>
    <row r="49" spans="2:7" ht="18" customHeight="1" x14ac:dyDescent="0.2">
      <c r="B49" s="57">
        <v>44</v>
      </c>
      <c r="C49" s="25"/>
      <c r="D49" s="30"/>
      <c r="E49" s="30"/>
      <c r="F49" s="58"/>
      <c r="G49" s="59"/>
    </row>
    <row r="50" spans="2:7" ht="18" customHeight="1" x14ac:dyDescent="0.2">
      <c r="B50" s="57">
        <v>45</v>
      </c>
      <c r="C50" s="25"/>
      <c r="D50" s="30"/>
      <c r="E50" s="30"/>
      <c r="F50" s="58"/>
      <c r="G50" s="59"/>
    </row>
    <row r="51" spans="2:7" ht="18" customHeight="1" x14ac:dyDescent="0.2">
      <c r="B51" s="57">
        <v>46</v>
      </c>
      <c r="C51" s="25"/>
      <c r="D51" s="30"/>
      <c r="E51" s="30"/>
      <c r="F51" s="58"/>
      <c r="G51" s="59"/>
    </row>
    <row r="52" spans="2:7" ht="18" customHeight="1" x14ac:dyDescent="0.2">
      <c r="B52" s="57">
        <v>47</v>
      </c>
      <c r="C52" s="25"/>
      <c r="D52" s="30"/>
      <c r="E52" s="30"/>
      <c r="F52" s="58"/>
      <c r="G52" s="59"/>
    </row>
    <row r="53" spans="2:7" ht="18" customHeight="1" x14ac:dyDescent="0.2">
      <c r="B53" s="57">
        <v>48</v>
      </c>
      <c r="C53" s="25"/>
      <c r="D53" s="30"/>
      <c r="E53" s="30"/>
      <c r="F53" s="58"/>
      <c r="G53" s="59"/>
    </row>
    <row r="54" spans="2:7" ht="18" customHeight="1" x14ac:dyDescent="0.2">
      <c r="B54" s="57">
        <v>49</v>
      </c>
      <c r="C54" s="25"/>
      <c r="D54" s="30"/>
      <c r="E54" s="30"/>
      <c r="F54" s="58"/>
      <c r="G54" s="59"/>
    </row>
    <row r="55" spans="2:7" ht="18" customHeight="1" x14ac:dyDescent="0.2">
      <c r="B55" s="57">
        <v>50</v>
      </c>
      <c r="C55" s="25"/>
      <c r="D55" s="30"/>
      <c r="E55" s="30"/>
      <c r="F55" s="58"/>
      <c r="G55" s="59"/>
    </row>
    <row r="56" spans="2:7" ht="18" customHeight="1" x14ac:dyDescent="0.2">
      <c r="B56" s="57">
        <v>51</v>
      </c>
      <c r="C56" s="25"/>
      <c r="D56" s="30"/>
      <c r="E56" s="30"/>
      <c r="F56" s="58"/>
      <c r="G56" s="59"/>
    </row>
    <row r="57" spans="2:7" ht="18" customHeight="1" x14ac:dyDescent="0.2">
      <c r="B57" s="57">
        <v>52</v>
      </c>
      <c r="C57" s="25"/>
      <c r="D57" s="30"/>
      <c r="E57" s="30"/>
      <c r="F57" s="58"/>
      <c r="G57" s="59"/>
    </row>
    <row r="58" spans="2:7" ht="18" customHeight="1" x14ac:dyDescent="0.2">
      <c r="B58" s="57">
        <v>53</v>
      </c>
      <c r="C58" s="25"/>
      <c r="D58" s="30"/>
      <c r="E58" s="30"/>
      <c r="F58" s="58"/>
      <c r="G58" s="59"/>
    </row>
    <row r="59" spans="2:7" ht="18" customHeight="1" x14ac:dyDescent="0.2">
      <c r="B59" s="57">
        <v>54</v>
      </c>
      <c r="C59" s="25"/>
      <c r="D59" s="30"/>
      <c r="E59" s="30"/>
      <c r="F59" s="58"/>
      <c r="G59" s="59"/>
    </row>
    <row r="60" spans="2:7" ht="18" customHeight="1" x14ac:dyDescent="0.2">
      <c r="B60" s="57">
        <v>55</v>
      </c>
      <c r="C60" s="25"/>
      <c r="D60" s="30"/>
      <c r="E60" s="30"/>
      <c r="F60" s="58"/>
      <c r="G60" s="59"/>
    </row>
    <row r="61" spans="2:7" ht="18" customHeight="1" x14ac:dyDescent="0.2">
      <c r="B61" s="57">
        <v>56</v>
      </c>
      <c r="C61" s="25"/>
      <c r="D61" s="30"/>
      <c r="E61" s="30"/>
      <c r="F61" s="58"/>
      <c r="G61" s="59"/>
    </row>
    <row r="62" spans="2:7" ht="18" customHeight="1" x14ac:dyDescent="0.2">
      <c r="B62" s="57">
        <v>57</v>
      </c>
      <c r="C62" s="25"/>
      <c r="D62" s="30"/>
      <c r="E62" s="30"/>
      <c r="F62" s="58"/>
      <c r="G62" s="59"/>
    </row>
    <row r="63" spans="2:7" ht="18" customHeight="1" x14ac:dyDescent="0.2">
      <c r="B63" s="57">
        <v>58</v>
      </c>
      <c r="C63" s="25"/>
      <c r="D63" s="30"/>
      <c r="E63" s="30"/>
      <c r="F63" s="58"/>
      <c r="G63" s="59"/>
    </row>
    <row r="64" spans="2:7" ht="18" customHeight="1" x14ac:dyDescent="0.2">
      <c r="B64" s="57">
        <v>59</v>
      </c>
      <c r="C64" s="25"/>
      <c r="D64" s="30"/>
      <c r="E64" s="30"/>
      <c r="F64" s="58"/>
      <c r="G64" s="59"/>
    </row>
    <row r="65" spans="2:7" ht="18" customHeight="1" x14ac:dyDescent="0.2">
      <c r="B65" s="57">
        <v>60</v>
      </c>
      <c r="C65" s="25"/>
      <c r="D65" s="30"/>
      <c r="E65" s="30"/>
      <c r="F65" s="58"/>
      <c r="G65" s="59"/>
    </row>
    <row r="66" spans="2:7" ht="18" customHeight="1" x14ac:dyDescent="0.2">
      <c r="B66" s="57">
        <v>61</v>
      </c>
      <c r="C66" s="25"/>
      <c r="D66" s="30"/>
      <c r="E66" s="30"/>
      <c r="F66" s="58"/>
      <c r="G66" s="59"/>
    </row>
    <row r="67" spans="2:7" ht="18" customHeight="1" x14ac:dyDescent="0.2">
      <c r="B67" s="57">
        <v>62</v>
      </c>
      <c r="C67" s="25"/>
      <c r="D67" s="30"/>
      <c r="E67" s="30"/>
      <c r="F67" s="58"/>
      <c r="G67" s="59"/>
    </row>
    <row r="68" spans="2:7" ht="18" customHeight="1" x14ac:dyDescent="0.2">
      <c r="B68" s="57">
        <v>63</v>
      </c>
      <c r="C68" s="25"/>
      <c r="D68" s="30"/>
      <c r="E68" s="30"/>
      <c r="F68" s="58"/>
      <c r="G68" s="59"/>
    </row>
    <row r="69" spans="2:7" ht="18" customHeight="1" x14ac:dyDescent="0.2">
      <c r="B69" s="57">
        <v>64</v>
      </c>
      <c r="C69" s="25"/>
      <c r="D69" s="30"/>
      <c r="E69" s="30"/>
      <c r="F69" s="58"/>
      <c r="G69" s="59"/>
    </row>
    <row r="70" spans="2:7" ht="18" customHeight="1" x14ac:dyDescent="0.2">
      <c r="B70" s="57">
        <v>65</v>
      </c>
      <c r="C70" s="25"/>
      <c r="D70" s="30"/>
      <c r="E70" s="30"/>
      <c r="F70" s="58"/>
      <c r="G70" s="59"/>
    </row>
    <row r="71" spans="2:7" ht="18" customHeight="1" x14ac:dyDescent="0.2">
      <c r="B71" s="57">
        <v>66</v>
      </c>
      <c r="C71" s="25"/>
      <c r="D71" s="30"/>
      <c r="E71" s="30"/>
      <c r="F71" s="58"/>
      <c r="G71" s="59"/>
    </row>
    <row r="72" spans="2:7" ht="18" customHeight="1" x14ac:dyDescent="0.2">
      <c r="B72" s="57">
        <v>67</v>
      </c>
      <c r="C72" s="25"/>
      <c r="D72" s="30"/>
      <c r="E72" s="30"/>
      <c r="F72" s="58"/>
      <c r="G72" s="59"/>
    </row>
    <row r="73" spans="2:7" ht="18" customHeight="1" x14ac:dyDescent="0.2">
      <c r="B73" s="57">
        <v>68</v>
      </c>
      <c r="C73" s="25"/>
      <c r="D73" s="30"/>
      <c r="E73" s="30"/>
      <c r="F73" s="58"/>
      <c r="G73" s="59"/>
    </row>
    <row r="74" spans="2:7" ht="18" customHeight="1" x14ac:dyDescent="0.2">
      <c r="B74" s="57">
        <v>69</v>
      </c>
      <c r="C74" s="25"/>
      <c r="D74" s="30"/>
      <c r="E74" s="30"/>
      <c r="F74" s="58"/>
      <c r="G74" s="59"/>
    </row>
    <row r="75" spans="2:7" ht="18" customHeight="1" x14ac:dyDescent="0.2">
      <c r="B75" s="57">
        <v>70</v>
      </c>
      <c r="C75" s="25"/>
      <c r="D75" s="30"/>
      <c r="E75" s="30"/>
      <c r="F75" s="58"/>
      <c r="G75" s="59"/>
    </row>
    <row r="76" spans="2:7" ht="18" customHeight="1" x14ac:dyDescent="0.2">
      <c r="B76" s="57">
        <v>71</v>
      </c>
      <c r="C76" s="25"/>
      <c r="D76" s="30"/>
      <c r="E76" s="30"/>
      <c r="F76" s="58"/>
      <c r="G76" s="59"/>
    </row>
    <row r="77" spans="2:7" ht="18" customHeight="1" x14ac:dyDescent="0.2">
      <c r="B77" s="57">
        <v>72</v>
      </c>
      <c r="C77" s="25"/>
      <c r="D77" s="30"/>
      <c r="E77" s="30"/>
      <c r="F77" s="58"/>
      <c r="G77" s="59"/>
    </row>
    <row r="78" spans="2:7" ht="18" customHeight="1" x14ac:dyDescent="0.2">
      <c r="B78" s="57">
        <v>73</v>
      </c>
      <c r="C78" s="25"/>
      <c r="D78" s="30"/>
      <c r="E78" s="30"/>
      <c r="F78" s="58"/>
      <c r="G78" s="59"/>
    </row>
    <row r="79" spans="2:7" ht="18" customHeight="1" x14ac:dyDescent="0.2">
      <c r="B79" s="57">
        <v>74</v>
      </c>
      <c r="C79" s="25"/>
      <c r="D79" s="30"/>
      <c r="E79" s="30"/>
      <c r="F79" s="58"/>
      <c r="G79" s="59"/>
    </row>
    <row r="80" spans="2:7" ht="18" customHeight="1" x14ac:dyDescent="0.2">
      <c r="B80" s="57">
        <v>75</v>
      </c>
      <c r="C80" s="25"/>
      <c r="D80" s="30"/>
      <c r="E80" s="30"/>
      <c r="F80" s="58"/>
      <c r="G80" s="59"/>
    </row>
    <row r="81" spans="2:7" ht="18" customHeight="1" x14ac:dyDescent="0.2">
      <c r="B81" s="57">
        <v>76</v>
      </c>
      <c r="C81" s="25"/>
      <c r="D81" s="30"/>
      <c r="E81" s="30"/>
      <c r="F81" s="58"/>
      <c r="G81" s="59"/>
    </row>
    <row r="82" spans="2:7" ht="18" customHeight="1" x14ac:dyDescent="0.2">
      <c r="B82" s="57">
        <v>77</v>
      </c>
      <c r="C82" s="25"/>
      <c r="D82" s="30"/>
      <c r="E82" s="30"/>
      <c r="F82" s="58"/>
      <c r="G82" s="59"/>
    </row>
    <row r="83" spans="2:7" ht="18" customHeight="1" x14ac:dyDescent="0.2">
      <c r="B83" s="57">
        <v>78</v>
      </c>
      <c r="C83" s="25"/>
      <c r="D83" s="30"/>
      <c r="E83" s="30"/>
      <c r="F83" s="58"/>
      <c r="G83" s="59"/>
    </row>
    <row r="84" spans="2:7" ht="18" customHeight="1" x14ac:dyDescent="0.2">
      <c r="B84" s="57">
        <v>79</v>
      </c>
      <c r="C84" s="25"/>
      <c r="D84" s="30"/>
      <c r="E84" s="30"/>
      <c r="F84" s="58"/>
      <c r="G84" s="59"/>
    </row>
    <row r="85" spans="2:7" ht="18" customHeight="1" x14ac:dyDescent="0.2">
      <c r="B85" s="57">
        <v>80</v>
      </c>
      <c r="C85" s="25"/>
      <c r="D85" s="30"/>
      <c r="E85" s="30"/>
      <c r="F85" s="58"/>
      <c r="G85" s="59"/>
    </row>
    <row r="86" spans="2:7" ht="18" customHeight="1" x14ac:dyDescent="0.2">
      <c r="B86" s="57">
        <v>81</v>
      </c>
      <c r="C86" s="25"/>
      <c r="D86" s="30"/>
      <c r="E86" s="30"/>
      <c r="F86" s="58"/>
      <c r="G86" s="59"/>
    </row>
    <row r="87" spans="2:7" ht="18" customHeight="1" x14ac:dyDescent="0.2">
      <c r="B87" s="57">
        <v>82</v>
      </c>
      <c r="C87" s="25"/>
      <c r="D87" s="30"/>
      <c r="E87" s="30"/>
      <c r="F87" s="58"/>
      <c r="G87" s="59"/>
    </row>
    <row r="88" spans="2:7" ht="18" customHeight="1" x14ac:dyDescent="0.2">
      <c r="B88" s="57">
        <v>83</v>
      </c>
      <c r="C88" s="25"/>
      <c r="D88" s="30"/>
      <c r="E88" s="30"/>
      <c r="F88" s="58"/>
      <c r="G88" s="59"/>
    </row>
    <row r="89" spans="2:7" ht="18" customHeight="1" x14ac:dyDescent="0.2">
      <c r="B89" s="57">
        <v>84</v>
      </c>
      <c r="C89" s="25"/>
      <c r="D89" s="30"/>
      <c r="E89" s="30"/>
      <c r="F89" s="58"/>
      <c r="G89" s="59"/>
    </row>
    <row r="90" spans="2:7" ht="18" customHeight="1" x14ac:dyDescent="0.2">
      <c r="B90" s="57">
        <v>85</v>
      </c>
      <c r="C90" s="25"/>
      <c r="D90" s="30"/>
      <c r="E90" s="30"/>
      <c r="F90" s="58"/>
      <c r="G90" s="59"/>
    </row>
    <row r="91" spans="2:7" ht="18" customHeight="1" x14ac:dyDescent="0.2">
      <c r="B91" s="57">
        <v>86</v>
      </c>
      <c r="C91" s="25"/>
      <c r="D91" s="30"/>
      <c r="E91" s="30"/>
      <c r="F91" s="58"/>
      <c r="G91" s="59"/>
    </row>
    <row r="92" spans="2:7" ht="18" customHeight="1" x14ac:dyDescent="0.2">
      <c r="B92" s="57">
        <v>87</v>
      </c>
      <c r="C92" s="25"/>
      <c r="D92" s="30"/>
      <c r="E92" s="30"/>
      <c r="F92" s="58"/>
      <c r="G92" s="59"/>
    </row>
    <row r="93" spans="2:7" ht="18" customHeight="1" x14ac:dyDescent="0.2">
      <c r="B93" s="57">
        <v>88</v>
      </c>
      <c r="C93" s="25"/>
      <c r="D93" s="30"/>
      <c r="E93" s="30"/>
      <c r="F93" s="58"/>
      <c r="G93" s="59"/>
    </row>
    <row r="94" spans="2:7" ht="18" customHeight="1" x14ac:dyDescent="0.2">
      <c r="B94" s="57">
        <v>89</v>
      </c>
      <c r="C94" s="25"/>
      <c r="D94" s="30"/>
      <c r="E94" s="30"/>
      <c r="F94" s="58"/>
      <c r="G94" s="59"/>
    </row>
    <row r="95" spans="2:7" ht="18" customHeight="1" x14ac:dyDescent="0.2">
      <c r="B95" s="57">
        <v>90</v>
      </c>
      <c r="C95" s="25"/>
      <c r="D95" s="30"/>
      <c r="E95" s="30"/>
      <c r="F95" s="58"/>
      <c r="G95" s="59"/>
    </row>
    <row r="96" spans="2:7" ht="18" customHeight="1" x14ac:dyDescent="0.2">
      <c r="B96" s="57">
        <v>91</v>
      </c>
      <c r="C96" s="25"/>
      <c r="D96" s="30"/>
      <c r="E96" s="30"/>
      <c r="F96" s="58"/>
      <c r="G96" s="59"/>
    </row>
    <row r="97" spans="2:7" ht="18" customHeight="1" x14ac:dyDescent="0.2">
      <c r="B97" s="57">
        <v>92</v>
      </c>
      <c r="C97" s="25"/>
      <c r="D97" s="30"/>
      <c r="E97" s="30"/>
      <c r="F97" s="58"/>
      <c r="G97" s="59"/>
    </row>
    <row r="98" spans="2:7" ht="18" customHeight="1" x14ac:dyDescent="0.2">
      <c r="B98" s="57">
        <v>93</v>
      </c>
      <c r="C98" s="25"/>
      <c r="D98" s="30"/>
      <c r="E98" s="30"/>
      <c r="F98" s="58"/>
      <c r="G98" s="59"/>
    </row>
    <row r="99" spans="2:7" ht="18" customHeight="1" x14ac:dyDescent="0.2">
      <c r="B99" s="57">
        <v>94</v>
      </c>
      <c r="C99" s="25"/>
      <c r="D99" s="30"/>
      <c r="E99" s="30"/>
      <c r="F99" s="58"/>
      <c r="G99" s="59"/>
    </row>
    <row r="100" spans="2:7" ht="18" customHeight="1" x14ac:dyDescent="0.2">
      <c r="B100" s="57">
        <v>95</v>
      </c>
      <c r="C100" s="25"/>
      <c r="D100" s="30"/>
      <c r="E100" s="30"/>
      <c r="F100" s="58"/>
      <c r="G100" s="59"/>
    </row>
    <row r="101" spans="2:7" ht="18" customHeight="1" x14ac:dyDescent="0.2">
      <c r="B101" s="57">
        <v>96</v>
      </c>
      <c r="C101" s="25"/>
      <c r="D101" s="30"/>
      <c r="E101" s="30"/>
      <c r="F101" s="58"/>
      <c r="G101" s="59"/>
    </row>
    <row r="102" spans="2:7" ht="18" customHeight="1" x14ac:dyDescent="0.2">
      <c r="B102" s="57">
        <v>97</v>
      </c>
      <c r="C102" s="25"/>
      <c r="D102" s="30"/>
      <c r="E102" s="30"/>
      <c r="F102" s="58"/>
      <c r="G102" s="59"/>
    </row>
    <row r="103" spans="2:7" ht="18" customHeight="1" x14ac:dyDescent="0.2">
      <c r="B103" s="57">
        <v>98</v>
      </c>
      <c r="C103" s="25"/>
      <c r="D103" s="30"/>
      <c r="E103" s="30"/>
      <c r="F103" s="58"/>
      <c r="G103" s="59"/>
    </row>
    <row r="104" spans="2:7" ht="18" customHeight="1" x14ac:dyDescent="0.2">
      <c r="B104" s="57">
        <v>99</v>
      </c>
      <c r="C104" s="25"/>
      <c r="D104" s="30"/>
      <c r="E104" s="30"/>
      <c r="F104" s="58"/>
      <c r="G104" s="59"/>
    </row>
    <row r="105" spans="2:7" ht="18" customHeight="1" x14ac:dyDescent="0.2">
      <c r="B105" s="57">
        <v>100</v>
      </c>
      <c r="C105" s="25"/>
      <c r="D105" s="30"/>
      <c r="E105" s="30"/>
      <c r="F105" s="58"/>
      <c r="G105" s="59"/>
    </row>
  </sheetData>
  <sheetProtection algorithmName="SHA-512" hashValue="HGAZ/tAu2jooe43LyFJFwXph8/jGrL1WNMHJtb30GjHGkkuSVNqpuA+niAiPwMDn8cj5a1zZtIcqMkjjwjXz3Q==" saltValue="8To9SZdeGPgHE1e5wstiPA==" spinCount="100000" sheet="1" objects="1" scenarios="1"/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7FC78-14C8-4AB4-829B-39A9EE22DDC1}">
  <sheetPr codeName="Planilha10"/>
  <dimension ref="A1:U64"/>
  <sheetViews>
    <sheetView workbookViewId="0">
      <pane ySplit="5" topLeftCell="A6" activePane="bottomLeft" state="frozen"/>
      <selection pane="bottomLeft" activeCell="A4" sqref="A4"/>
    </sheetView>
  </sheetViews>
  <sheetFormatPr defaultRowHeight="15" x14ac:dyDescent="0.25"/>
  <cols>
    <col min="1" max="1" width="2.28515625" style="4" customWidth="1"/>
    <col min="2" max="2" width="4.7109375" style="19" customWidth="1"/>
    <col min="3" max="3" width="23.42578125" style="24" customWidth="1"/>
    <col min="4" max="4" width="7.140625" style="20" customWidth="1"/>
    <col min="5" max="5" width="4.7109375" style="20" customWidth="1"/>
    <col min="6" max="6" width="23.42578125" style="24" customWidth="1"/>
    <col min="7" max="7" width="7.140625" style="20" customWidth="1"/>
    <col min="8" max="8" width="4.7109375" style="20" customWidth="1"/>
    <col min="9" max="9" width="23.42578125" style="20" customWidth="1"/>
    <col min="10" max="10" width="45.85546875" style="4" customWidth="1"/>
    <col min="11" max="13" width="9.140625" style="4"/>
    <col min="14" max="14" width="6.5703125" style="4" customWidth="1"/>
    <col min="15" max="21" width="13.42578125" style="5" customWidth="1"/>
    <col min="22" max="25" width="12.140625" style="4" customWidth="1"/>
    <col min="26" max="16384" width="9.140625" style="4"/>
  </cols>
  <sheetData>
    <row r="1" spans="2:21" s="2" customFormat="1" ht="17.100000000000001" customHeight="1" x14ac:dyDescent="0.25">
      <c r="B1" s="16"/>
      <c r="C1" s="23"/>
      <c r="D1" s="18"/>
      <c r="E1" s="18"/>
      <c r="F1" s="23"/>
      <c r="G1" s="17"/>
      <c r="H1" s="17"/>
      <c r="I1" s="17"/>
      <c r="O1" s="6"/>
      <c r="P1" s="6"/>
      <c r="Q1" s="6"/>
      <c r="R1" s="6"/>
      <c r="S1" s="6"/>
      <c r="T1" s="6"/>
      <c r="U1" s="6"/>
    </row>
    <row r="2" spans="2:21" s="2" customFormat="1" ht="17.100000000000001" customHeight="1" x14ac:dyDescent="0.25">
      <c r="B2" s="16"/>
      <c r="C2" s="23"/>
      <c r="D2" s="17"/>
      <c r="E2" s="17"/>
      <c r="F2" s="23"/>
      <c r="G2" s="17"/>
      <c r="H2" s="17"/>
      <c r="I2" s="17"/>
      <c r="O2" s="6"/>
      <c r="P2" s="6"/>
      <c r="Q2" s="6"/>
      <c r="R2" s="6"/>
      <c r="S2" s="6"/>
      <c r="T2" s="6"/>
      <c r="U2" s="6"/>
    </row>
    <row r="3" spans="2:21" s="2" customFormat="1" ht="17.100000000000001" customHeight="1" x14ac:dyDescent="0.25">
      <c r="B3" s="16"/>
      <c r="C3" s="23"/>
      <c r="D3" s="17"/>
      <c r="E3" s="17"/>
      <c r="F3" s="23"/>
      <c r="G3" s="17"/>
      <c r="H3" s="17"/>
      <c r="I3" s="17"/>
      <c r="O3" s="6"/>
      <c r="P3" s="6"/>
      <c r="Q3" s="6"/>
      <c r="R3" s="6"/>
      <c r="S3" s="6"/>
      <c r="T3" s="6"/>
      <c r="U3" s="6"/>
    </row>
    <row r="4" spans="2:21" ht="24" customHeight="1" x14ac:dyDescent="0.25"/>
    <row r="5" spans="2:21" x14ac:dyDescent="0.25">
      <c r="B5" s="22" t="s">
        <v>30</v>
      </c>
      <c r="C5" s="15" t="s">
        <v>25</v>
      </c>
      <c r="E5" s="22" t="s">
        <v>30</v>
      </c>
      <c r="F5" s="15" t="s">
        <v>26</v>
      </c>
      <c r="G5" s="4"/>
      <c r="H5" s="22" t="s">
        <v>30</v>
      </c>
      <c r="I5" s="15" t="s">
        <v>53</v>
      </c>
    </row>
    <row r="6" spans="2:21" ht="18" customHeight="1" x14ac:dyDescent="0.25">
      <c r="B6" s="21">
        <v>1</v>
      </c>
      <c r="C6" s="139" t="s">
        <v>32</v>
      </c>
      <c r="E6" s="21">
        <v>1</v>
      </c>
      <c r="F6" s="139" t="s">
        <v>40</v>
      </c>
      <c r="G6" s="4"/>
      <c r="H6" s="21">
        <v>1</v>
      </c>
      <c r="I6" s="139" t="s">
        <v>54</v>
      </c>
      <c r="J6" s="122"/>
    </row>
    <row r="7" spans="2:21" ht="18" customHeight="1" x14ac:dyDescent="0.25">
      <c r="B7" s="21">
        <v>2</v>
      </c>
      <c r="C7" s="139" t="s">
        <v>33</v>
      </c>
      <c r="E7" s="21">
        <v>2</v>
      </c>
      <c r="F7" s="139" t="s">
        <v>41</v>
      </c>
      <c r="G7" s="4"/>
      <c r="H7" s="21">
        <v>2</v>
      </c>
      <c r="I7" s="139" t="s">
        <v>55</v>
      </c>
      <c r="J7" s="122"/>
    </row>
    <row r="8" spans="2:21" ht="18" customHeight="1" x14ac:dyDescent="0.25">
      <c r="B8" s="21">
        <v>3</v>
      </c>
      <c r="C8" s="139" t="s">
        <v>34</v>
      </c>
      <c r="E8" s="21">
        <v>3</v>
      </c>
      <c r="F8" s="139" t="s">
        <v>42</v>
      </c>
      <c r="G8" s="4"/>
      <c r="H8" s="21">
        <v>3</v>
      </c>
      <c r="I8" s="139" t="s">
        <v>56</v>
      </c>
      <c r="U8" s="7"/>
    </row>
    <row r="9" spans="2:21" ht="18" customHeight="1" x14ac:dyDescent="0.25">
      <c r="B9" s="21">
        <v>4</v>
      </c>
      <c r="C9" s="139" t="s">
        <v>35</v>
      </c>
      <c r="E9" s="21">
        <v>4</v>
      </c>
      <c r="F9" s="139" t="s">
        <v>43</v>
      </c>
      <c r="G9" s="4"/>
      <c r="H9" s="21">
        <v>4</v>
      </c>
      <c r="I9" s="139" t="s">
        <v>57</v>
      </c>
    </row>
    <row r="10" spans="2:21" ht="18" customHeight="1" x14ac:dyDescent="0.25">
      <c r="B10" s="21">
        <v>5</v>
      </c>
      <c r="C10" s="139" t="s">
        <v>38</v>
      </c>
      <c r="E10" s="21">
        <v>5</v>
      </c>
      <c r="F10" s="139" t="s">
        <v>44</v>
      </c>
      <c r="G10" s="4"/>
      <c r="H10" s="21">
        <v>5</v>
      </c>
      <c r="I10" s="139" t="s">
        <v>58</v>
      </c>
    </row>
    <row r="11" spans="2:21" ht="18" customHeight="1" x14ac:dyDescent="0.25">
      <c r="B11" s="21">
        <v>6</v>
      </c>
      <c r="C11" s="139" t="s">
        <v>36</v>
      </c>
      <c r="E11" s="21">
        <v>6</v>
      </c>
      <c r="F11" s="139" t="s">
        <v>45</v>
      </c>
      <c r="G11" s="4"/>
      <c r="H11" s="21">
        <v>6</v>
      </c>
      <c r="I11" s="139" t="s">
        <v>59</v>
      </c>
    </row>
    <row r="12" spans="2:21" ht="18" customHeight="1" x14ac:dyDescent="0.25">
      <c r="B12" s="21">
        <v>7</v>
      </c>
      <c r="C12" s="139" t="s">
        <v>37</v>
      </c>
      <c r="E12" s="21">
        <v>7</v>
      </c>
      <c r="F12" s="139" t="s">
        <v>46</v>
      </c>
      <c r="G12" s="4"/>
      <c r="H12" s="21">
        <v>7</v>
      </c>
      <c r="I12" s="139" t="s">
        <v>60</v>
      </c>
    </row>
    <row r="13" spans="2:21" ht="18" customHeight="1" x14ac:dyDescent="0.25">
      <c r="B13" s="21">
        <v>8</v>
      </c>
      <c r="C13" s="139"/>
      <c r="E13" s="21">
        <v>8</v>
      </c>
      <c r="F13" s="139" t="s">
        <v>47</v>
      </c>
      <c r="G13" s="4"/>
      <c r="H13" s="21">
        <v>8</v>
      </c>
      <c r="I13" s="139" t="s">
        <v>61</v>
      </c>
    </row>
    <row r="14" spans="2:21" ht="18" customHeight="1" x14ac:dyDescent="0.25">
      <c r="B14" s="21">
        <v>9</v>
      </c>
      <c r="C14" s="139"/>
      <c r="E14" s="21">
        <v>9</v>
      </c>
      <c r="F14" s="139" t="s">
        <v>48</v>
      </c>
      <c r="G14" s="4"/>
      <c r="H14" s="21">
        <v>9</v>
      </c>
      <c r="I14" s="139" t="s">
        <v>62</v>
      </c>
    </row>
    <row r="15" spans="2:21" ht="18" customHeight="1" x14ac:dyDescent="0.25">
      <c r="B15" s="21">
        <v>10</v>
      </c>
      <c r="C15" s="139"/>
      <c r="E15" s="21">
        <v>10</v>
      </c>
      <c r="F15" s="139" t="s">
        <v>39</v>
      </c>
      <c r="G15" s="4"/>
      <c r="H15" s="21">
        <v>10</v>
      </c>
      <c r="I15" s="139" t="s">
        <v>63</v>
      </c>
    </row>
    <row r="16" spans="2:21" ht="18" customHeight="1" x14ac:dyDescent="0.25">
      <c r="B16" s="21">
        <v>11</v>
      </c>
      <c r="C16" s="139"/>
      <c r="E16" s="21">
        <v>11</v>
      </c>
      <c r="F16" s="139" t="s">
        <v>145</v>
      </c>
      <c r="G16" s="4"/>
      <c r="H16" s="21">
        <v>11</v>
      </c>
      <c r="I16" s="139"/>
    </row>
    <row r="17" spans="2:21" ht="18" customHeight="1" x14ac:dyDescent="0.25">
      <c r="B17" s="21">
        <v>12</v>
      </c>
      <c r="C17" s="139"/>
      <c r="E17" s="21">
        <v>12</v>
      </c>
      <c r="F17" s="139"/>
      <c r="G17" s="4"/>
      <c r="H17" s="21">
        <v>12</v>
      </c>
      <c r="I17" s="139"/>
    </row>
    <row r="18" spans="2:21" ht="18" customHeight="1" x14ac:dyDescent="0.25">
      <c r="B18" s="21">
        <v>13</v>
      </c>
      <c r="C18" s="139"/>
      <c r="E18" s="21">
        <v>13</v>
      </c>
      <c r="F18" s="139"/>
      <c r="G18" s="4"/>
      <c r="H18" s="21">
        <v>13</v>
      </c>
      <c r="I18" s="139"/>
      <c r="M18" s="3"/>
    </row>
    <row r="19" spans="2:21" ht="18" customHeight="1" x14ac:dyDescent="0.25">
      <c r="B19" s="21">
        <v>14</v>
      </c>
      <c r="C19" s="139"/>
      <c r="E19" s="21">
        <v>14</v>
      </c>
      <c r="F19" s="139"/>
      <c r="G19" s="4"/>
      <c r="H19" s="21">
        <v>14</v>
      </c>
      <c r="I19" s="139"/>
      <c r="O19" s="8"/>
      <c r="P19" s="8"/>
      <c r="Q19" s="8"/>
      <c r="R19" s="8"/>
      <c r="S19" s="8"/>
      <c r="T19" s="8"/>
      <c r="U19" s="8"/>
    </row>
    <row r="20" spans="2:21" ht="18" customHeight="1" x14ac:dyDescent="0.25">
      <c r="B20" s="21">
        <v>15</v>
      </c>
      <c r="C20" s="139"/>
      <c r="E20" s="21">
        <v>15</v>
      </c>
      <c r="F20" s="139"/>
      <c r="G20" s="4"/>
      <c r="H20" s="21">
        <v>15</v>
      </c>
      <c r="I20" s="139"/>
      <c r="O20" s="9"/>
      <c r="P20" s="9"/>
      <c r="Q20" s="9"/>
      <c r="R20" s="9"/>
      <c r="S20" s="9"/>
      <c r="T20" s="9"/>
      <c r="U20" s="9"/>
    </row>
    <row r="21" spans="2:21" ht="18" customHeight="1" x14ac:dyDescent="0.25">
      <c r="B21" s="21">
        <v>16</v>
      </c>
      <c r="C21" s="139"/>
      <c r="E21" s="21">
        <v>16</v>
      </c>
      <c r="F21" s="139"/>
      <c r="G21" s="4"/>
      <c r="H21" s="21">
        <v>16</v>
      </c>
      <c r="I21" s="139"/>
    </row>
    <row r="22" spans="2:21" ht="18" customHeight="1" x14ac:dyDescent="0.25">
      <c r="B22" s="21">
        <v>17</v>
      </c>
      <c r="C22" s="139"/>
      <c r="E22" s="21">
        <v>17</v>
      </c>
      <c r="F22" s="139"/>
      <c r="G22" s="4"/>
      <c r="H22" s="21">
        <v>17</v>
      </c>
      <c r="I22" s="139"/>
    </row>
    <row r="23" spans="2:21" ht="18" customHeight="1" x14ac:dyDescent="0.25">
      <c r="B23" s="21">
        <v>18</v>
      </c>
      <c r="C23" s="139"/>
      <c r="E23" s="21">
        <v>18</v>
      </c>
      <c r="F23" s="139"/>
      <c r="G23" s="4"/>
      <c r="H23" s="21">
        <v>18</v>
      </c>
      <c r="I23" s="139"/>
    </row>
    <row r="24" spans="2:21" ht="18" customHeight="1" x14ac:dyDescent="0.25">
      <c r="B24" s="21">
        <v>19</v>
      </c>
      <c r="C24" s="139"/>
      <c r="E24" s="21">
        <v>19</v>
      </c>
      <c r="F24" s="139"/>
      <c r="G24" s="4"/>
      <c r="H24" s="21">
        <v>19</v>
      </c>
      <c r="I24" s="139"/>
    </row>
    <row r="25" spans="2:21" ht="18" customHeight="1" x14ac:dyDescent="0.25">
      <c r="B25" s="21">
        <v>20</v>
      </c>
      <c r="C25" s="139"/>
      <c r="E25" s="21">
        <v>20</v>
      </c>
      <c r="F25" s="139"/>
      <c r="G25" s="4"/>
      <c r="H25" s="21">
        <v>20</v>
      </c>
      <c r="I25" s="139"/>
    </row>
    <row r="26" spans="2:21" ht="18" customHeight="1" x14ac:dyDescent="0.25">
      <c r="B26" s="21">
        <v>21</v>
      </c>
      <c r="C26" s="139"/>
      <c r="E26" s="21">
        <v>21</v>
      </c>
      <c r="F26" s="139"/>
      <c r="G26" s="4"/>
      <c r="H26" s="21">
        <v>21</v>
      </c>
      <c r="I26" s="139"/>
    </row>
    <row r="27" spans="2:21" ht="18" customHeight="1" x14ac:dyDescent="0.25">
      <c r="B27" s="21">
        <v>22</v>
      </c>
      <c r="C27" s="139"/>
      <c r="E27" s="21">
        <v>22</v>
      </c>
      <c r="F27" s="139"/>
      <c r="G27" s="4"/>
      <c r="H27" s="21">
        <v>22</v>
      </c>
      <c r="I27" s="139"/>
    </row>
    <row r="28" spans="2:21" ht="18" customHeight="1" x14ac:dyDescent="0.25">
      <c r="B28" s="21">
        <v>23</v>
      </c>
      <c r="C28" s="139"/>
      <c r="E28" s="21">
        <v>23</v>
      </c>
      <c r="F28" s="139"/>
      <c r="G28" s="4"/>
      <c r="H28" s="21">
        <v>23</v>
      </c>
      <c r="I28" s="139"/>
    </row>
    <row r="29" spans="2:21" ht="18" customHeight="1" x14ac:dyDescent="0.25">
      <c r="B29" s="21">
        <v>24</v>
      </c>
      <c r="C29" s="139"/>
      <c r="E29" s="21">
        <v>24</v>
      </c>
      <c r="F29" s="139"/>
      <c r="G29" s="4"/>
      <c r="H29" s="21">
        <v>24</v>
      </c>
      <c r="I29" s="139"/>
    </row>
    <row r="30" spans="2:21" ht="18" customHeight="1" x14ac:dyDescent="0.25">
      <c r="B30" s="21">
        <v>25</v>
      </c>
      <c r="C30" s="139"/>
      <c r="E30" s="21">
        <v>25</v>
      </c>
      <c r="F30" s="139"/>
      <c r="G30" s="4"/>
      <c r="H30" s="21">
        <v>25</v>
      </c>
      <c r="I30" s="139"/>
    </row>
    <row r="31" spans="2:21" ht="18" customHeight="1" x14ac:dyDescent="0.25">
      <c r="B31" s="21">
        <v>26</v>
      </c>
      <c r="C31" s="139"/>
      <c r="E31" s="21">
        <v>26</v>
      </c>
      <c r="F31" s="139"/>
      <c r="G31" s="4"/>
      <c r="H31" s="21">
        <v>26</v>
      </c>
      <c r="I31" s="139"/>
    </row>
    <row r="32" spans="2:21" ht="18" customHeight="1" x14ac:dyDescent="0.25">
      <c r="B32" s="21">
        <v>27</v>
      </c>
      <c r="C32" s="139"/>
      <c r="E32" s="21">
        <v>27</v>
      </c>
      <c r="F32" s="139"/>
      <c r="H32" s="21">
        <v>27</v>
      </c>
      <c r="I32" s="139"/>
    </row>
    <row r="33" spans="2:9" ht="18" customHeight="1" x14ac:dyDescent="0.25">
      <c r="B33" s="21">
        <v>28</v>
      </c>
      <c r="C33" s="139"/>
      <c r="E33" s="21">
        <v>28</v>
      </c>
      <c r="F33" s="139"/>
      <c r="H33" s="21">
        <v>28</v>
      </c>
      <c r="I33" s="139"/>
    </row>
    <row r="34" spans="2:9" ht="18" customHeight="1" x14ac:dyDescent="0.25">
      <c r="B34" s="21">
        <v>29</v>
      </c>
      <c r="C34" s="139"/>
      <c r="E34" s="21">
        <v>29</v>
      </c>
      <c r="F34" s="139"/>
      <c r="H34" s="21">
        <v>29</v>
      </c>
      <c r="I34" s="139"/>
    </row>
    <row r="35" spans="2:9" ht="18" customHeight="1" x14ac:dyDescent="0.25">
      <c r="B35" s="21">
        <v>30</v>
      </c>
      <c r="C35" s="139"/>
      <c r="E35" s="21">
        <v>30</v>
      </c>
      <c r="F35" s="139"/>
      <c r="H35" s="21">
        <v>30</v>
      </c>
      <c r="I35" s="139"/>
    </row>
    <row r="36" spans="2:9" ht="18" customHeight="1" x14ac:dyDescent="0.25">
      <c r="B36" s="21">
        <v>31</v>
      </c>
      <c r="C36" s="139"/>
      <c r="E36" s="21">
        <v>31</v>
      </c>
      <c r="F36" s="139"/>
      <c r="H36" s="21">
        <v>31</v>
      </c>
      <c r="I36" s="139"/>
    </row>
    <row r="37" spans="2:9" ht="18" customHeight="1" x14ac:dyDescent="0.25">
      <c r="B37" s="21">
        <v>32</v>
      </c>
      <c r="C37" s="139"/>
      <c r="E37" s="21">
        <v>32</v>
      </c>
      <c r="F37" s="139"/>
      <c r="H37" s="21">
        <v>32</v>
      </c>
      <c r="I37" s="139"/>
    </row>
    <row r="38" spans="2:9" ht="18" customHeight="1" x14ac:dyDescent="0.25">
      <c r="B38" s="21">
        <v>33</v>
      </c>
      <c r="C38" s="139"/>
      <c r="E38" s="21">
        <v>33</v>
      </c>
      <c r="F38" s="139"/>
      <c r="H38" s="21">
        <v>33</v>
      </c>
      <c r="I38" s="139"/>
    </row>
    <row r="39" spans="2:9" ht="18" customHeight="1" x14ac:dyDescent="0.25">
      <c r="B39" s="21">
        <v>34</v>
      </c>
      <c r="C39" s="139"/>
      <c r="E39" s="21">
        <v>34</v>
      </c>
      <c r="F39" s="139"/>
      <c r="H39" s="21">
        <v>34</v>
      </c>
      <c r="I39" s="139"/>
    </row>
    <row r="40" spans="2:9" ht="18" customHeight="1" x14ac:dyDescent="0.25">
      <c r="B40" s="21">
        <v>35</v>
      </c>
      <c r="C40" s="139"/>
      <c r="E40" s="21">
        <v>35</v>
      </c>
      <c r="F40" s="139"/>
      <c r="H40" s="21">
        <v>35</v>
      </c>
      <c r="I40" s="139"/>
    </row>
    <row r="41" spans="2:9" ht="18" customHeight="1" x14ac:dyDescent="0.25">
      <c r="B41" s="21">
        <v>36</v>
      </c>
      <c r="C41" s="139"/>
      <c r="E41" s="21">
        <v>36</v>
      </c>
      <c r="F41" s="139"/>
      <c r="H41" s="21">
        <v>36</v>
      </c>
      <c r="I41" s="139"/>
    </row>
    <row r="42" spans="2:9" ht="18" customHeight="1" x14ac:dyDescent="0.25">
      <c r="B42" s="21">
        <v>37</v>
      </c>
      <c r="C42" s="139"/>
      <c r="E42" s="21">
        <v>37</v>
      </c>
      <c r="F42" s="139"/>
      <c r="H42" s="21">
        <v>37</v>
      </c>
      <c r="I42" s="139"/>
    </row>
    <row r="43" spans="2:9" ht="18" customHeight="1" x14ac:dyDescent="0.25">
      <c r="B43" s="21">
        <v>38</v>
      </c>
      <c r="C43" s="139"/>
      <c r="E43" s="21">
        <v>38</v>
      </c>
      <c r="F43" s="139"/>
      <c r="H43" s="21">
        <v>38</v>
      </c>
      <c r="I43" s="139"/>
    </row>
    <row r="44" spans="2:9" ht="18" customHeight="1" x14ac:dyDescent="0.25">
      <c r="B44" s="21">
        <v>39</v>
      </c>
      <c r="C44" s="139"/>
      <c r="E44" s="21">
        <v>39</v>
      </c>
      <c r="F44" s="139"/>
      <c r="H44" s="21">
        <v>39</v>
      </c>
      <c r="I44" s="139"/>
    </row>
    <row r="45" spans="2:9" ht="18" customHeight="1" x14ac:dyDescent="0.25">
      <c r="B45" s="21">
        <v>40</v>
      </c>
      <c r="C45" s="139"/>
      <c r="E45" s="21">
        <v>40</v>
      </c>
      <c r="F45" s="139"/>
      <c r="H45" s="21">
        <v>40</v>
      </c>
      <c r="I45" s="139"/>
    </row>
    <row r="46" spans="2:9" ht="18" customHeight="1" x14ac:dyDescent="0.25">
      <c r="B46" s="21">
        <v>41</v>
      </c>
      <c r="C46" s="139"/>
      <c r="E46" s="21">
        <v>41</v>
      </c>
      <c r="F46" s="139"/>
      <c r="H46" s="21">
        <v>41</v>
      </c>
      <c r="I46" s="139"/>
    </row>
    <row r="47" spans="2:9" ht="18" customHeight="1" x14ac:dyDescent="0.25">
      <c r="B47" s="21">
        <v>42</v>
      </c>
      <c r="C47" s="139"/>
      <c r="E47" s="21">
        <v>42</v>
      </c>
      <c r="F47" s="139"/>
      <c r="H47" s="21">
        <v>42</v>
      </c>
      <c r="I47" s="139"/>
    </row>
    <row r="48" spans="2:9" ht="18" customHeight="1" x14ac:dyDescent="0.25">
      <c r="B48" s="21">
        <v>43</v>
      </c>
      <c r="C48" s="139"/>
      <c r="E48" s="21">
        <v>43</v>
      </c>
      <c r="F48" s="139"/>
      <c r="H48" s="21">
        <v>43</v>
      </c>
      <c r="I48" s="139"/>
    </row>
    <row r="49" spans="1:9" ht="18" customHeight="1" x14ac:dyDescent="0.25">
      <c r="B49" s="21">
        <v>44</v>
      </c>
      <c r="C49" s="139"/>
      <c r="E49" s="21">
        <v>44</v>
      </c>
      <c r="F49" s="139"/>
      <c r="H49" s="21">
        <v>44</v>
      </c>
      <c r="I49" s="139"/>
    </row>
    <row r="50" spans="1:9" ht="18" customHeight="1" x14ac:dyDescent="0.25">
      <c r="B50" s="21">
        <v>45</v>
      </c>
      <c r="C50" s="139"/>
      <c r="E50" s="21">
        <v>45</v>
      </c>
      <c r="F50" s="139"/>
      <c r="H50" s="21">
        <v>45</v>
      </c>
      <c r="I50" s="139"/>
    </row>
    <row r="51" spans="1:9" ht="18" customHeight="1" x14ac:dyDescent="0.25">
      <c r="B51" s="21">
        <v>46</v>
      </c>
      <c r="C51" s="139"/>
      <c r="E51" s="21">
        <v>46</v>
      </c>
      <c r="F51" s="139"/>
      <c r="H51" s="21">
        <v>46</v>
      </c>
      <c r="I51" s="139"/>
    </row>
    <row r="52" spans="1:9" ht="18" customHeight="1" x14ac:dyDescent="0.25">
      <c r="B52" s="21">
        <v>47</v>
      </c>
      <c r="C52" s="139"/>
      <c r="E52" s="21">
        <v>47</v>
      </c>
      <c r="F52" s="139"/>
      <c r="H52" s="21">
        <v>47</v>
      </c>
      <c r="I52" s="139"/>
    </row>
    <row r="53" spans="1:9" ht="18" customHeight="1" x14ac:dyDescent="0.25">
      <c r="B53" s="21">
        <v>48</v>
      </c>
      <c r="C53" s="139"/>
      <c r="E53" s="21">
        <v>48</v>
      </c>
      <c r="F53" s="139"/>
      <c r="H53" s="21">
        <v>48</v>
      </c>
      <c r="I53" s="139"/>
    </row>
    <row r="54" spans="1:9" ht="18" customHeight="1" x14ac:dyDescent="0.25">
      <c r="B54" s="21">
        <v>49</v>
      </c>
      <c r="C54" s="139"/>
      <c r="E54" s="21">
        <v>49</v>
      </c>
      <c r="F54" s="139"/>
      <c r="H54" s="21">
        <v>49</v>
      </c>
      <c r="I54" s="139"/>
    </row>
    <row r="55" spans="1:9" ht="18" customHeight="1" x14ac:dyDescent="0.25">
      <c r="B55" s="21">
        <v>50</v>
      </c>
      <c r="C55" s="139"/>
      <c r="E55" s="21">
        <v>50</v>
      </c>
      <c r="F55" s="139"/>
      <c r="H55" s="21">
        <v>50</v>
      </c>
      <c r="I55" s="139"/>
    </row>
    <row r="56" spans="1:9" x14ac:dyDescent="0.25">
      <c r="A56" s="20"/>
      <c r="B56" s="20"/>
    </row>
    <row r="57" spans="1:9" x14ac:dyDescent="0.25">
      <c r="A57" s="20"/>
      <c r="B57" s="20"/>
    </row>
    <row r="58" spans="1:9" x14ac:dyDescent="0.25">
      <c r="A58" s="20"/>
      <c r="B58" s="20"/>
    </row>
    <row r="59" spans="1:9" x14ac:dyDescent="0.25">
      <c r="A59" s="20"/>
      <c r="B59" s="20"/>
    </row>
    <row r="60" spans="1:9" x14ac:dyDescent="0.25">
      <c r="A60" s="20"/>
      <c r="B60" s="20"/>
    </row>
    <row r="61" spans="1:9" x14ac:dyDescent="0.25">
      <c r="A61" s="20"/>
      <c r="B61" s="20"/>
    </row>
    <row r="62" spans="1:9" x14ac:dyDescent="0.25">
      <c r="A62" s="20"/>
      <c r="B62" s="20"/>
    </row>
    <row r="63" spans="1:9" x14ac:dyDescent="0.25">
      <c r="A63" s="20"/>
      <c r="B63" s="20"/>
    </row>
    <row r="64" spans="1:9" x14ac:dyDescent="0.25">
      <c r="A64" s="20"/>
      <c r="B64" s="20"/>
    </row>
  </sheetData>
  <sheetProtection algorithmName="SHA-512" hashValue="G1+XRZdqtaY2dctKQ/5vBNuSpVqgGgwk17wQKYQCqb8mGF6P0lGgIolh2ep0r93MnR08VpmAGhlvG/N55vcYZg==" saltValue="c/JWr9pXFP2fC+Nw+LB/eA==" spinCount="100000" sheet="1" objects="1" scenarios="1"/>
  <pageMargins left="0.511811024" right="0.511811024" top="0.78740157499999996" bottom="0.78740157499999996" header="0.31496062000000002" footer="0.31496062000000002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C9951-4698-4315-A7E6-7DE3E9E888E4}">
  <sheetPr codeName="Planilha11"/>
  <dimension ref="A1:A3"/>
  <sheetViews>
    <sheetView workbookViewId="0"/>
  </sheetViews>
  <sheetFormatPr defaultRowHeight="15" x14ac:dyDescent="0.25"/>
  <cols>
    <col min="1" max="16384" width="9.140625" style="4"/>
  </cols>
  <sheetData>
    <row r="1" s="2" customFormat="1" ht="17.100000000000001" customHeight="1" x14ac:dyDescent="0.25"/>
    <row r="2" s="2" customFormat="1" ht="17.100000000000001" customHeight="1" x14ac:dyDescent="0.25"/>
    <row r="3" s="2" customFormat="1" ht="17.100000000000001" customHeight="1" x14ac:dyDescent="0.25"/>
  </sheetData>
  <sheetProtection algorithmName="SHA-512" hashValue="4t1wzDiDv7Sh3XkwsR2vHgKERJUA0QnhtwwxpQupslo4HG8eqEUA3/DDL68p3ba4tJXgeU2YYnFFIH5iAQ4pcw==" saltValue="d5yrwjgnjtxL3S/moxxBcw==" spinCount="100000" sheet="1" objects="1" scenarios="1"/>
  <pageMargins left="0.511811024" right="0.511811024" top="0.78740157499999996" bottom="0.78740157499999996" header="0.31496062000000002" footer="0.31496062000000002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9</vt:i4>
      </vt:variant>
      <vt:variant>
        <vt:lpstr>Intervalos Nomeados</vt:lpstr>
      </vt:variant>
      <vt:variant>
        <vt:i4>3</vt:i4>
      </vt:variant>
    </vt:vector>
  </HeadingPairs>
  <TitlesOfParts>
    <vt:vector size="12" baseType="lpstr">
      <vt:lpstr>INDEX</vt:lpstr>
      <vt:lpstr>Gastos</vt:lpstr>
      <vt:lpstr>Rotas</vt:lpstr>
      <vt:lpstr>Dashboard Gastos</vt:lpstr>
      <vt:lpstr>Dashboard Veículos</vt:lpstr>
      <vt:lpstr>Veículos</vt:lpstr>
      <vt:lpstr>Motoristas</vt:lpstr>
      <vt:lpstr>Cadastros</vt:lpstr>
      <vt:lpstr>AJUDA</vt:lpstr>
      <vt:lpstr>gastos</vt:lpstr>
      <vt:lpstr>marcas</vt:lpstr>
      <vt:lpstr>tipo_veiculo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Zé Planilha</dc:creator>
  <cp:lastModifiedBy>Matheus Luiz Quinhones Godoy Soares</cp:lastModifiedBy>
  <dcterms:created xsi:type="dcterms:W3CDTF">2023-10-13T09:04:20Z</dcterms:created>
  <dcterms:modified xsi:type="dcterms:W3CDTF">2024-07-20T18:51:16Z</dcterms:modified>
</cp:coreProperties>
</file>