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 &amp; Artigos\03. Minhas planilhas\04. Contas a Pagar\v2.1\"/>
    </mc:Choice>
  </mc:AlternateContent>
  <xr:revisionPtr revIDLastSave="0" documentId="13_ncr:1_{48212F40-FE6B-49E8-8658-272C5214BAC9}" xr6:coauthVersionLast="47" xr6:coauthVersionMax="47" xr10:uidLastSave="{00000000-0000-0000-0000-000000000000}"/>
  <workbookProtection workbookAlgorithmName="SHA-512" workbookHashValue="ueKdxfZMFNDv5OqKNocK+9NwEjWi4FoVfy9NstV52VAUGq1Ib/ti3v636Ay/ZT8PLkeKLHQiL4ntmF344m0dXw==" workbookSaltValue="rdGkSRoR7Oe7tYHug8Nchg==" workbookSpinCount="100000" lockStructure="1"/>
  <bookViews>
    <workbookView xWindow="-120" yWindow="-120" windowWidth="29040" windowHeight="15720" tabRatio="517" xr2:uid="{00000000-000D-0000-FFFF-FFFF00000000}"/>
  </bookViews>
  <sheets>
    <sheet name="Tutorial" sheetId="5" r:id="rId1"/>
    <sheet name="Dashboard" sheetId="3" r:id="rId2"/>
    <sheet name="Lançamentos" sheetId="2" r:id="rId3"/>
    <sheet name="AJUDA" sheetId="4" r:id="rId4"/>
  </sheets>
  <externalReferences>
    <externalReference r:id="rId5"/>
  </externalReferences>
  <definedNames>
    <definedName name="primeiro">INDEX([1]Logotipos!$C$2:$C$5,MATCH([1]Dados!$K$16,[1]Logotipos!$B$2:$B$5,0))</definedName>
    <definedName name="quarto">INDEX([1]Logotipos!$C$2:$C$5,MATCH([1]Dados!$K$19,[1]Logotipos!$B$2:$B$5,0))</definedName>
    <definedName name="SegmentaçãodeDados_Status">#N/A</definedName>
    <definedName name="segundo">INDEX([1]Logotipos!$C$2:$C$5,MATCH([1]Dados!$K$17,[1]Logotipos!$B$2:$B$5,0))</definedName>
    <definedName name="terceiro">INDEX([1]Logotipos!$C$2:$C$5,MATCH([1]Dados!$K$18,[1]Logotipos!$B$2:$B$5,0))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16" i="2" l="1"/>
  <c r="G5" i="2" l="1"/>
  <c r="L5" i="2" s="1"/>
  <c r="G6" i="2"/>
  <c r="L6" i="2" s="1"/>
  <c r="G7" i="2"/>
  <c r="L7" i="2" s="1"/>
  <c r="G8" i="2"/>
  <c r="L8" i="2" s="1"/>
  <c r="G9" i="2"/>
  <c r="L9" i="2" s="1"/>
  <c r="G10" i="2"/>
  <c r="L10" i="2" s="1"/>
  <c r="G11" i="2"/>
  <c r="L11" i="2" s="1"/>
  <c r="G12" i="2"/>
  <c r="L12" i="2" s="1"/>
  <c r="G13" i="2"/>
  <c r="L13" i="2" s="1"/>
  <c r="G14" i="2"/>
  <c r="L14" i="2" s="1"/>
  <c r="G15" i="2"/>
  <c r="L15" i="2" s="1"/>
  <c r="I4" i="2"/>
  <c r="J4" i="2"/>
  <c r="K4" i="2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K3" i="2"/>
  <c r="J3" i="2"/>
  <c r="I3" i="2"/>
  <c r="J15" i="2"/>
  <c r="L17" i="2" l="1"/>
  <c r="L16" i="2"/>
  <c r="G4" i="2"/>
  <c r="L4" i="2" s="1"/>
  <c r="G3" i="2"/>
  <c r="L3" i="2" s="1"/>
  <c r="K17" i="2"/>
  <c r="J17" i="2"/>
  <c r="I17" i="2"/>
  <c r="K16" i="2"/>
  <c r="I16" i="2"/>
  <c r="I15" i="2"/>
  <c r="J16" i="2"/>
  <c r="K15" i="2"/>
  <c r="H27" i="3" l="1"/>
  <c r="G27" i="3"/>
  <c r="D28" i="3"/>
  <c r="E26" i="3"/>
  <c r="D25" i="3"/>
  <c r="D26" i="3"/>
  <c r="D27" i="3" l="1"/>
</calcChain>
</file>

<file path=xl/sharedStrings.xml><?xml version="1.0" encoding="utf-8"?>
<sst xmlns="http://schemas.openxmlformats.org/spreadsheetml/2006/main" count="32" uniqueCount="26">
  <si>
    <t>Data Recebimento</t>
  </si>
  <si>
    <t>Fornecedor</t>
  </si>
  <si>
    <t>Número NF</t>
  </si>
  <si>
    <t>Valor</t>
  </si>
  <si>
    <t>Status</t>
  </si>
  <si>
    <t>Vencimento</t>
  </si>
  <si>
    <t>Mês Vencimento</t>
  </si>
  <si>
    <t>Ano vencimento</t>
  </si>
  <si>
    <t>Dia Vencimento</t>
  </si>
  <si>
    <t>Dias</t>
  </si>
  <si>
    <t>Data Pagamento</t>
  </si>
  <si>
    <t>Total a Pagar</t>
  </si>
  <si>
    <t>Em atraso</t>
  </si>
  <si>
    <t>Aguardando Pagamento</t>
  </si>
  <si>
    <t>Quantidade</t>
  </si>
  <si>
    <t>Total</t>
  </si>
  <si>
    <t>QTD</t>
  </si>
  <si>
    <t>qtd</t>
  </si>
  <si>
    <t>obrigratório</t>
  </si>
  <si>
    <t>automático</t>
  </si>
  <si>
    <t>Fornecedor A (Isso é um Exemplo, você pode apagar)</t>
  </si>
  <si>
    <t>Fornecedor B (Isso é um Exemplo, você pode apagar)</t>
  </si>
  <si>
    <t>Acessando pela primeira vez?</t>
  </si>
  <si>
    <t>&gt;</t>
  </si>
  <si>
    <r>
      <t>Caso apareça a mensagem abaixo no seu Excel, clique no botão "</t>
    </r>
    <r>
      <rPr>
        <b/>
        <sz val="11"/>
        <color theme="1"/>
        <rFont val="Calibri"/>
        <family val="2"/>
        <scheme val="minor"/>
      </rPr>
      <t>Habilitar Edição</t>
    </r>
    <r>
      <rPr>
        <sz val="11"/>
        <color theme="1"/>
        <rFont val="Calibri"/>
        <family val="2"/>
        <scheme val="minor"/>
      </rPr>
      <t>" para permitir que você utilize a planilha.</t>
    </r>
  </si>
  <si>
    <t>Assista o nosso vídeo tutorial para te ajudar a utilizar melhor a nossa planilha.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</si>
</sst>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R$&quot;\ * #,##0.00_-;\-&quot;R$&quot;\ * #,##0.00_-;_-&quot;R$&quot;\ * &quot;-&quot;??_-;_-@_-"/>
    <numFmt numFmtId="164" formatCode="dd/mm/yy;@"/>
    <numFmt numFmtId="165" formatCode="_-[$R$-416]\ * #,##0.00_-;\-[$R$-416]\ * #,##0.00_-;_-[$R$-416]\ * &quot;-&quot;??_-;_-@_-"/>
    <numFmt numFmtId="166" formatCode="_-&quot;R$&quot;\ * #,##0_-;\-&quot;R$&quot;\ * #,##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EF476F"/>
      <name val="Calibri"/>
      <family val="2"/>
      <scheme val="minor"/>
    </font>
    <font>
      <b/>
      <sz val="10"/>
      <color rgb="FF06D6A0"/>
      <name val="Calibri"/>
      <family val="2"/>
      <scheme val="minor"/>
    </font>
    <font>
      <sz val="8"/>
      <color rgb="FFF7FBFF"/>
      <name val="Calibri"/>
      <family val="2"/>
      <scheme val="minor"/>
    </font>
    <font>
      <sz val="11"/>
      <color rgb="FFF7FB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 tint="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3B4C"/>
        <bgColor indexed="64"/>
      </patternFill>
    </fill>
    <fill>
      <patternFill patternType="solid">
        <fgColor rgb="FFF7FBFF"/>
        <bgColor indexed="64"/>
      </patternFill>
    </fill>
    <fill>
      <patternFill patternType="solid">
        <fgColor rgb="FFF5F7FB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theme="0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medium">
        <color theme="0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 style="thin">
        <color theme="0" tint="-0.24994659260841701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 style="thin">
        <color theme="0" tint="-0.24994659260841701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2">
    <xf numFmtId="0" fontId="0" fillId="0" borderId="0" xfId="0"/>
    <xf numFmtId="0" fontId="0" fillId="4" borderId="0" xfId="0" applyFill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4" borderId="1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166" fontId="4" fillId="4" borderId="9" xfId="1" applyNumberFormat="1" applyFont="1" applyFill="1" applyBorder="1" applyAlignment="1">
      <alignment horizontal="center"/>
    </xf>
    <xf numFmtId="1" fontId="4" fillId="4" borderId="9" xfId="1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/>
    </xf>
    <xf numFmtId="166" fontId="4" fillId="4" borderId="8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64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64" fontId="3" fillId="2" borderId="1" xfId="0" applyNumberFormat="1" applyFont="1" applyFill="1" applyBorder="1" applyAlignment="1" applyProtection="1">
      <alignment horizontal="center" wrapText="1"/>
      <protection locked="0"/>
    </xf>
    <xf numFmtId="165" fontId="3" fillId="2" borderId="2" xfId="0" applyNumberFormat="1" applyFont="1" applyFill="1" applyBorder="1" applyAlignment="1" applyProtection="1">
      <alignment horizontal="center" wrapText="1"/>
      <protection locked="0"/>
    </xf>
    <xf numFmtId="164" fontId="3" fillId="2" borderId="4" xfId="0" applyNumberFormat="1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164" fontId="3" fillId="2" borderId="2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/>
    <xf numFmtId="164" fontId="8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4" fontId="9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0" fillId="2" borderId="0" xfId="0" applyFill="1"/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 wrapText="1"/>
    </xf>
    <xf numFmtId="0" fontId="4" fillId="4" borderId="10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3" fillId="6" borderId="0" xfId="0" applyFont="1" applyFill="1"/>
    <xf numFmtId="0" fontId="12" fillId="6" borderId="0" xfId="0" applyFont="1" applyFill="1" applyAlignment="1">
      <alignment horizontal="right"/>
    </xf>
  </cellXfs>
  <cellStyles count="2">
    <cellStyle name="Moeda" xfId="1" builtinId="4"/>
    <cellStyle name="Normal" xfId="0" builtinId="0"/>
  </cellStyles>
  <dxfs count="16">
    <dxf>
      <font>
        <b/>
        <i val="0"/>
        <color theme="1"/>
      </font>
      <fill>
        <patternFill>
          <bgColor rgb="FFFFD166"/>
        </patternFill>
      </fill>
    </dxf>
    <dxf>
      <font>
        <color theme="1"/>
      </font>
      <fill>
        <patternFill>
          <bgColor rgb="FF06D6A0"/>
        </patternFill>
      </fill>
    </dxf>
    <dxf>
      <font>
        <b/>
        <i val="0"/>
        <color theme="0"/>
      </font>
      <fill>
        <patternFill>
          <bgColor rgb="FFEF476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dd/mm/yy;@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[$R$-416]\ * #,##0.00_-;\-[$R$-416]\ * #,##0.00_-;_-[$R$-416]\ * &quot;-&quot;??_-;_-@_-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dd/mm/yy;@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dashed">
          <color theme="0" tint="-0.24994659260841701"/>
        </left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dd/mm/yy;@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/>
        <right style="dashed">
          <color theme="0" tint="-0.24994659260841701"/>
        </right>
        <top style="dashed">
          <color theme="0" tint="-0.24994659260841701"/>
        </top>
        <bottom style="dashed">
          <color theme="0" tint="-0.24994659260841701"/>
        </bottom>
        <vertical/>
        <horizontal/>
      </border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protection locked="1" hidden="0"/>
    </dxf>
    <dxf>
      <border outline="0">
        <bottom style="medium">
          <color theme="0"/>
        </bottom>
      </border>
    </dxf>
    <dxf>
      <protection locked="1" hidden="0"/>
    </dxf>
    <dxf>
      <font>
        <b/>
        <i val="0"/>
        <color rgb="FF073B4C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Ze Planilha" pivot="0" table="0" count="0" xr9:uid="{48540179-5570-4F5B-8B64-DB0B4E9EDB90}"/>
    <tableStyle name="Zé Planilhla" pivot="0" table="0" count="10" xr9:uid="{B4FA2CD7-B714-41A0-8543-18DD72765C57}">
      <tableStyleElement type="wholeTable" dxfId="15"/>
      <tableStyleElement type="headerRow" dxfId="14"/>
    </tableStyle>
  </tableStyles>
  <colors>
    <mruColors>
      <color rgb="FF06D6A0"/>
      <color rgb="FFEF476F"/>
      <color rgb="FFFFD166"/>
      <color rgb="FFF7FBFF"/>
      <color rgb="FF073B4C"/>
      <color rgb="FF118AB2"/>
      <color rgb="FF2A9D8F"/>
      <color rgb="FF2DEDC3"/>
      <color rgb="FF03D67D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FFD166"/>
          </font>
          <fill>
            <patternFill patternType="solid">
              <fgColor rgb="FF073B4C"/>
              <bgColor rgb="FF073B4C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Ze Planilha"/>
        <x14:slicerStyle name="Zé Planilhla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Spin" dx="22" fmlaLink="$H$24" max="60" min="1" page="10" val="16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youtu.be/sP13NqdGlno" TargetMode="External"/><Relationship Id="rId5" Type="http://schemas.openxmlformats.org/officeDocument/2006/relationships/image" Target="../media/image3.png"/><Relationship Id="rId4" Type="http://schemas.openxmlformats.org/officeDocument/2006/relationships/hyperlink" Target="#Dashboard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hyperlink" Target="https://zeplanilha.com/fluxodecaixabasico" TargetMode="External"/><Relationship Id="rId3" Type="http://schemas.openxmlformats.org/officeDocument/2006/relationships/image" Target="../media/image6.png"/><Relationship Id="rId7" Type="http://schemas.openxmlformats.org/officeDocument/2006/relationships/image" Target="../media/image9.png"/><Relationship Id="rId12" Type="http://schemas.openxmlformats.org/officeDocument/2006/relationships/hyperlink" Target="https://zeplanilha.com/fluxodecaixa?utm_source=planilha&amp;utm_campaign=contasapagar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8.png"/><Relationship Id="rId11" Type="http://schemas.openxmlformats.org/officeDocument/2006/relationships/image" Target="../media/image12.png"/><Relationship Id="rId5" Type="http://schemas.openxmlformats.org/officeDocument/2006/relationships/hyperlink" Target="https://zeplanilha.com/" TargetMode="External"/><Relationship Id="rId15" Type="http://schemas.openxmlformats.org/officeDocument/2006/relationships/image" Target="../media/image13.png"/><Relationship Id="rId10" Type="http://schemas.openxmlformats.org/officeDocument/2006/relationships/image" Target="../media/image11.png"/><Relationship Id="rId4" Type="http://schemas.openxmlformats.org/officeDocument/2006/relationships/image" Target="../media/image7.png"/><Relationship Id="rId9" Type="http://schemas.openxmlformats.org/officeDocument/2006/relationships/hyperlink" Target="#Lan&#231;amentos!A1"/><Relationship Id="rId14" Type="http://schemas.openxmlformats.org/officeDocument/2006/relationships/hyperlink" Target="https://zeplanilha.com/planilhas-do-ze/contas-a-pagar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hyperlink" Target="#Dashboard!A1"/><Relationship Id="rId1" Type="http://schemas.openxmlformats.org/officeDocument/2006/relationships/image" Target="../media/image7.png"/><Relationship Id="rId6" Type="http://schemas.openxmlformats.org/officeDocument/2006/relationships/hyperlink" Target="#AJUDA!A1"/><Relationship Id="rId5" Type="http://schemas.openxmlformats.org/officeDocument/2006/relationships/image" Target="../media/image13.png"/><Relationship Id="rId4" Type="http://schemas.openxmlformats.org/officeDocument/2006/relationships/hyperlink" Target="https://zeplanilha.com/planilhas-do-ze/contas-a-pagar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zeplanilha.com/fluxodecaixa?utm_source=planilha&amp;utm_campaign=planilhaswot" TargetMode="External"/><Relationship Id="rId2" Type="http://schemas.openxmlformats.org/officeDocument/2006/relationships/hyperlink" Target="#Lan&#231;amentos!A1"/><Relationship Id="rId1" Type="http://schemas.openxmlformats.org/officeDocument/2006/relationships/hyperlink" Target="https://planilhacontasapagar.zeplanilha.com" TargetMode="External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85726</xdr:rowOff>
    </xdr:from>
    <xdr:to>
      <xdr:col>9</xdr:col>
      <xdr:colOff>295275</xdr:colOff>
      <xdr:row>22</xdr:row>
      <xdr:rowOff>52367</xdr:rowOff>
    </xdr:to>
    <xdr:pic>
      <xdr:nvPicPr>
        <xdr:cNvPr id="8" name="Imagem 7" descr="Interface gráfica do usuário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B0147A-9735-8107-AFF9-28A5D8275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1628776"/>
          <a:ext cx="5105400" cy="282414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3</xdr:row>
      <xdr:rowOff>28575</xdr:rowOff>
    </xdr:from>
    <xdr:to>
      <xdr:col>16</xdr:col>
      <xdr:colOff>247650</xdr:colOff>
      <xdr:row>4</xdr:row>
      <xdr:rowOff>168762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43E8536-6818-4E95-A41A-816FADD99B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12250" b="-12"/>
        <a:stretch/>
      </xdr:blipFill>
      <xdr:spPr>
        <a:xfrm>
          <a:off x="247651" y="809625"/>
          <a:ext cx="9344024" cy="330687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23</xdr:row>
      <xdr:rowOff>123825</xdr:rowOff>
    </xdr:from>
    <xdr:to>
      <xdr:col>9</xdr:col>
      <xdr:colOff>276227</xdr:colOff>
      <xdr:row>26</xdr:row>
      <xdr:rowOff>9526</xdr:rowOff>
    </xdr:to>
    <xdr:grpSp>
      <xdr:nvGrpSpPr>
        <xdr:cNvPr id="3" name="Agrupar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4100256-7476-4650-B69D-D1479AADC9A5}"/>
            </a:ext>
          </a:extLst>
        </xdr:cNvPr>
        <xdr:cNvGrpSpPr/>
      </xdr:nvGrpSpPr>
      <xdr:grpSpPr>
        <a:xfrm>
          <a:off x="238125" y="4714875"/>
          <a:ext cx="5114927" cy="457201"/>
          <a:chOff x="200023" y="3971924"/>
          <a:chExt cx="5114927" cy="457201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4B9087FC-6EB1-CE72-904B-33718E3CB5BD}"/>
              </a:ext>
            </a:extLst>
          </xdr:cNvPr>
          <xdr:cNvSpPr/>
        </xdr:nvSpPr>
        <xdr:spPr>
          <a:xfrm>
            <a:off x="200023" y="3971924"/>
            <a:ext cx="5114927" cy="457201"/>
          </a:xfrm>
          <a:prstGeom prst="roundRect">
            <a:avLst/>
          </a:prstGeom>
          <a:solidFill>
            <a:srgbClr val="49C7A2">
              <a:alpha val="80000"/>
            </a:srgbClr>
          </a:solidFill>
          <a:ln>
            <a:solidFill>
              <a:schemeClr val="tx1">
                <a:lumMod val="65000"/>
                <a:lumOff val="35000"/>
                <a:alpha val="50000"/>
              </a:schemeClr>
            </a:solidFill>
          </a:ln>
          <a:effectLst>
            <a:outerShdw blurRad="63500" sx="102000" sy="102000" algn="ctr" rotWithShape="0">
              <a:prstClr val="black">
                <a:alpha val="3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>
              <a:solidFill>
                <a:schemeClr val="tx1"/>
              </a:solidFill>
            </a:endParaRPr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7BC6F7BB-793E-5E69-A3A5-B6022AD59675}"/>
              </a:ext>
            </a:extLst>
          </xdr:cNvPr>
          <xdr:cNvSpPr txBox="1"/>
        </xdr:nvSpPr>
        <xdr:spPr>
          <a:xfrm>
            <a:off x="322615" y="4029074"/>
            <a:ext cx="4869742" cy="3333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2000" b="1">
                <a:solidFill>
                  <a:schemeClr val="tx1"/>
                </a:solidFill>
              </a:rPr>
              <a:t>Já assisti</a:t>
            </a:r>
            <a:r>
              <a:rPr lang="pt-BR" sz="2000" b="1" baseline="0">
                <a:solidFill>
                  <a:schemeClr val="tx1"/>
                </a:solidFill>
              </a:rPr>
              <a:t> ao vídeo e quero acessar a planilha</a:t>
            </a:r>
            <a:endParaRPr lang="pt-BR" sz="2000" b="1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9</xdr:col>
      <xdr:colOff>228600</xdr:colOff>
      <xdr:row>13</xdr:row>
      <xdr:rowOff>123826</xdr:rowOff>
    </xdr:from>
    <xdr:to>
      <xdr:col>9</xdr:col>
      <xdr:colOff>590550</xdr:colOff>
      <xdr:row>16</xdr:row>
      <xdr:rowOff>71120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02BDB9D-6041-4CCF-B393-D898BB766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686094">
          <a:off x="5305425" y="2809876"/>
          <a:ext cx="361950" cy="518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404776</xdr:colOff>
      <xdr:row>4</xdr:row>
      <xdr:rowOff>14250</xdr:rowOff>
    </xdr:from>
    <xdr:to>
      <xdr:col>13</xdr:col>
      <xdr:colOff>93181</xdr:colOff>
      <xdr:row>19</xdr:row>
      <xdr:rowOff>36750</xdr:rowOff>
    </xdr:to>
    <xdr:pic>
      <xdr:nvPicPr>
        <xdr:cNvPr id="61" name="Imagem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7826" y="776250"/>
          <a:ext cx="2831655" cy="28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388126</xdr:colOff>
      <xdr:row>4</xdr:row>
      <xdr:rowOff>16650</xdr:rowOff>
    </xdr:from>
    <xdr:to>
      <xdr:col>8</xdr:col>
      <xdr:colOff>409906</xdr:colOff>
      <xdr:row>19</xdr:row>
      <xdr:rowOff>39150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301" y="778650"/>
          <a:ext cx="2831655" cy="28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4</xdr:row>
      <xdr:rowOff>19050</xdr:rowOff>
    </xdr:from>
    <xdr:to>
      <xdr:col>4</xdr:col>
      <xdr:colOff>383731</xdr:colOff>
      <xdr:row>19</xdr:row>
      <xdr:rowOff>41550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781050"/>
          <a:ext cx="2831655" cy="2880000"/>
        </a:xfrm>
        <a:prstGeom prst="rect">
          <a:avLst/>
        </a:prstGeom>
      </xdr:spPr>
    </xdr:pic>
    <xdr:clientData/>
  </xdr:twoCellAnchor>
  <xdr:twoCellAnchor>
    <xdr:from>
      <xdr:col>4</xdr:col>
      <xdr:colOff>523874</xdr:colOff>
      <xdr:row>14</xdr:row>
      <xdr:rowOff>123824</xdr:rowOff>
    </xdr:from>
    <xdr:to>
      <xdr:col>8</xdr:col>
      <xdr:colOff>257175</xdr:colOff>
      <xdr:row>17</xdr:row>
      <xdr:rowOff>51628</xdr:rowOff>
    </xdr:to>
    <xdr:sp macro="" textlink="$D$26">
      <xdr:nvSpPr>
        <xdr:cNvPr id="56" name="CaixaDeText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067049" y="2790824"/>
          <a:ext cx="2543176" cy="49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FDAC266C-D58E-4203-BC46-58E92C6303AB}" type="TxLink">
            <a:rPr lang="en-US" sz="32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ctr"/>
            <a:t> R$ 582 </a:t>
          </a:fld>
          <a:endParaRPr lang="pt-BR" sz="32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5</xdr:col>
      <xdr:colOff>233361</xdr:colOff>
      <xdr:row>16</xdr:row>
      <xdr:rowOff>171449</xdr:rowOff>
    </xdr:from>
    <xdr:to>
      <xdr:col>7</xdr:col>
      <xdr:colOff>128586</xdr:colOff>
      <xdr:row>18</xdr:row>
      <xdr:rowOff>95249</xdr:rowOff>
    </xdr:to>
    <xdr:grpSp>
      <xdr:nvGrpSpPr>
        <xdr:cNvPr id="20" name="Agrupa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3548061" y="3219449"/>
          <a:ext cx="1323975" cy="304800"/>
          <a:chOff x="3519486" y="3305174"/>
          <a:chExt cx="1323975" cy="304800"/>
        </a:xfrm>
      </xdr:grpSpPr>
      <xdr:sp macro="" textlink="">
        <xdr:nvSpPr>
          <xdr:cNvPr id="57" name="CaixaDeTexto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>
          <a:xfrm>
            <a:off x="4110036" y="3305174"/>
            <a:ext cx="733425" cy="2952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lang="pt-BR" sz="1100" b="0">
                <a:solidFill>
                  <a:schemeClr val="tx1">
                    <a:lumMod val="50000"/>
                    <a:lumOff val="50000"/>
                  </a:schemeClr>
                </a:solidFill>
              </a:rPr>
              <a:t>conta(s)</a:t>
            </a:r>
            <a:endParaRPr lang="pt-BR" sz="1100" b="0" baseline="0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$E$26">
        <xdr:nvSpPr>
          <xdr:cNvPr id="58" name="CaixaDeTexto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3519486" y="3314699"/>
            <a:ext cx="733425" cy="2952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r"/>
            <a:fld id="{439F5D0B-F957-433E-91AA-E79802E466ED}" type="TxLink">
              <a:rPr lang="en-US" sz="1000" b="1" i="0" u="none" strike="noStrike">
                <a:solidFill>
                  <a:schemeClr val="tx1">
                    <a:lumMod val="50000"/>
                    <a:lumOff val="50000"/>
                  </a:schemeClr>
                </a:solidFill>
                <a:latin typeface="Calibri"/>
                <a:ea typeface="Calibri"/>
                <a:cs typeface="Calibri"/>
              </a:rPr>
              <a:pPr algn="r"/>
              <a:t>1</a:t>
            </a:fld>
            <a:endParaRPr lang="pt-BR" sz="1400" b="1" baseline="0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76200</xdr:colOff>
      <xdr:row>0</xdr:row>
      <xdr:rowOff>85725</xdr:rowOff>
    </xdr:from>
    <xdr:to>
      <xdr:col>12</xdr:col>
      <xdr:colOff>564201</xdr:colOff>
      <xdr:row>3</xdr:row>
      <xdr:rowOff>6140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76200" y="85725"/>
          <a:ext cx="8374701" cy="491915"/>
          <a:chOff x="190500" y="390525"/>
          <a:chExt cx="8202469" cy="491915"/>
        </a:xfrm>
      </xdr:grpSpPr>
      <xdr:cxnSp macro="">
        <xdr:nvCxnSpPr>
          <xdr:cNvPr id="24" name="Conector re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CxnSpPr/>
        </xdr:nvCxnSpPr>
        <xdr:spPr>
          <a:xfrm>
            <a:off x="723900" y="819150"/>
            <a:ext cx="7554941" cy="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" name="Agrupa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190500" y="396665"/>
            <a:ext cx="2125746" cy="485775"/>
            <a:chOff x="438150" y="444290"/>
            <a:chExt cx="2027391" cy="485775"/>
          </a:xfrm>
        </xdr:grpSpPr>
        <xdr:pic>
          <xdr:nvPicPr>
            <xdr:cNvPr id="11" name="Imagem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38150" y="444290"/>
              <a:ext cx="485775" cy="485775"/>
            </a:xfrm>
            <a:prstGeom prst="rect">
              <a:avLst/>
            </a:prstGeom>
          </xdr:spPr>
        </xdr:pic>
        <xdr:sp macro="" textlink="">
          <xdr:nvSpPr>
            <xdr:cNvPr id="12" name="CaixaDeTexto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822542" y="514350"/>
              <a:ext cx="1642999" cy="4054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b">
              <a:spAutoFit/>
            </a:bodyPr>
            <a:lstStyle/>
            <a:p>
              <a:r>
                <a:rPr lang="pt-BR" sz="2000" b="1"/>
                <a:t>Contas a Pagar</a:t>
              </a:r>
            </a:p>
          </xdr:txBody>
        </xdr:sp>
      </xdr:grpSp>
      <xdr:pic>
        <xdr:nvPicPr>
          <xdr:cNvPr id="9" name="Imagem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58906" y="600076"/>
            <a:ext cx="1219933" cy="226367"/>
          </a:xfrm>
          <a:prstGeom prst="rect">
            <a:avLst/>
          </a:prstGeom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4693" y="390525"/>
            <a:ext cx="1438276" cy="200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b">
            <a:noAutofit/>
          </a:bodyPr>
          <a:lstStyle/>
          <a:p>
            <a:pPr algn="r"/>
            <a:r>
              <a:rPr lang="pt-BR" sz="1000" b="0">
                <a:solidFill>
                  <a:schemeClr val="bg1">
                    <a:lumMod val="50000"/>
                  </a:schemeClr>
                </a:solidFill>
              </a:rPr>
              <a:t>desenvolvido por</a:t>
            </a:r>
          </a:p>
        </xdr:txBody>
      </xdr:sp>
    </xdr:grpSp>
    <xdr:clientData/>
  </xdr:twoCellAnchor>
  <xdr:twoCellAnchor>
    <xdr:from>
      <xdr:col>9</xdr:col>
      <xdr:colOff>47624</xdr:colOff>
      <xdr:row>9</xdr:row>
      <xdr:rowOff>28575</xdr:rowOff>
    </xdr:from>
    <xdr:to>
      <xdr:col>12</xdr:col>
      <xdr:colOff>447675</xdr:colOff>
      <xdr:row>12</xdr:row>
      <xdr:rowOff>142875</xdr:rowOff>
    </xdr:to>
    <xdr:sp macro="" textlink="">
      <xdr:nvSpPr>
        <xdr:cNvPr id="1028" name="CaixaDeTexto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6010274" y="1743075"/>
          <a:ext cx="2324101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t-BR" sz="1400" b="1">
              <a:solidFill>
                <a:schemeClr val="tx1">
                  <a:lumMod val="75000"/>
                  <a:lumOff val="25000"/>
                </a:schemeClr>
              </a:solidFill>
            </a:rPr>
            <a:t>Contas Próximas</a:t>
          </a:r>
          <a:r>
            <a:rPr lang="pt-BR" sz="1400" b="1" baseline="0">
              <a:solidFill>
                <a:schemeClr val="tx1">
                  <a:lumMod val="75000"/>
                  <a:lumOff val="25000"/>
                </a:schemeClr>
              </a:solidFill>
            </a:rPr>
            <a:t> de Vencer</a:t>
          </a:r>
          <a:endParaRPr lang="pt-BR" sz="14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10</xdr:col>
      <xdr:colOff>66675</xdr:colOff>
      <xdr:row>6</xdr:row>
      <xdr:rowOff>95250</xdr:rowOff>
    </xdr:from>
    <xdr:to>
      <xdr:col>11</xdr:col>
      <xdr:colOff>209550</xdr:colOff>
      <xdr:row>10</xdr:row>
      <xdr:rowOff>85725</xdr:rowOff>
    </xdr:to>
    <xdr:pic>
      <xdr:nvPicPr>
        <xdr:cNvPr id="1039" name="Imagem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1238250"/>
          <a:ext cx="752475" cy="752475"/>
        </a:xfrm>
        <a:prstGeom prst="rect">
          <a:avLst/>
        </a:prstGeom>
      </xdr:spPr>
    </xdr:pic>
    <xdr:clientData/>
  </xdr:twoCellAnchor>
  <xdr:twoCellAnchor>
    <xdr:from>
      <xdr:col>8</xdr:col>
      <xdr:colOff>542924</xdr:colOff>
      <xdr:row>14</xdr:row>
      <xdr:rowOff>123824</xdr:rowOff>
    </xdr:from>
    <xdr:to>
      <xdr:col>12</xdr:col>
      <xdr:colOff>542925</xdr:colOff>
      <xdr:row>17</xdr:row>
      <xdr:rowOff>51628</xdr:rowOff>
    </xdr:to>
    <xdr:sp macro="" textlink="$G$27">
      <xdr:nvSpPr>
        <xdr:cNvPr id="23" name="CaixaDe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895974" y="2790824"/>
          <a:ext cx="2533651" cy="49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32D391B7-CE29-4262-816F-E046AF2E952E}" type="TxLink">
            <a:rPr lang="en-US" sz="32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ctr"/>
            <a:t> R$ -   </a:t>
          </a:fld>
          <a:endParaRPr lang="pt-BR" sz="32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9</xdr:col>
      <xdr:colOff>442912</xdr:colOff>
      <xdr:row>16</xdr:row>
      <xdr:rowOff>176212</xdr:rowOff>
    </xdr:from>
    <xdr:to>
      <xdr:col>11</xdr:col>
      <xdr:colOff>461962</xdr:colOff>
      <xdr:row>18</xdr:row>
      <xdr:rowOff>90487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6405562" y="3224212"/>
          <a:ext cx="1333500" cy="295275"/>
          <a:chOff x="9339262" y="4505324"/>
          <a:chExt cx="1333500" cy="295275"/>
        </a:xfrm>
      </xdr:grpSpPr>
      <xdr:sp macro="" textlink="">
        <xdr:nvSpPr>
          <xdr:cNvPr id="25" name="CaixaDeTexto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9939337" y="4505324"/>
            <a:ext cx="733425" cy="2952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lang="pt-BR" sz="1100" b="0">
                <a:solidFill>
                  <a:schemeClr val="tx1">
                    <a:lumMod val="50000"/>
                    <a:lumOff val="50000"/>
                  </a:schemeClr>
                </a:solidFill>
              </a:rPr>
              <a:t>conta(s)</a:t>
            </a:r>
            <a:endParaRPr lang="pt-BR" sz="1100" b="0" baseline="0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  <xdr:sp macro="" textlink="$H$27">
        <xdr:nvSpPr>
          <xdr:cNvPr id="26" name="CaixaDeTexto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9339262" y="4505324"/>
            <a:ext cx="733425" cy="2952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r"/>
            <a:fld id="{27365B53-1FE0-48F1-9042-2B2B2069F4E9}" type="TxLink">
              <a:rPr lang="en-US" sz="1100" b="1" i="0" u="none" strike="noStrike">
                <a:solidFill>
                  <a:schemeClr val="tx1">
                    <a:lumMod val="50000"/>
                    <a:lumOff val="50000"/>
                  </a:schemeClr>
                </a:solidFill>
                <a:latin typeface="Calibri"/>
                <a:ea typeface="Calibri"/>
                <a:cs typeface="Calibri"/>
              </a:rPr>
              <a:pPr algn="r"/>
              <a:t>0</a:t>
            </a:fld>
            <a:endParaRPr lang="pt-BR" sz="1100" b="1" baseline="0">
              <a:solidFill>
                <a:schemeClr val="tx1">
                  <a:lumMod val="50000"/>
                  <a:lumOff val="50000"/>
                </a:schemeClr>
              </a:solidFill>
            </a:endParaRPr>
          </a:p>
        </xdr:txBody>
      </xdr:sp>
    </xdr:grpSp>
    <xdr:clientData/>
  </xdr:twoCellAnchor>
  <xdr:twoCellAnchor>
    <xdr:from>
      <xdr:col>11</xdr:col>
      <xdr:colOff>38100</xdr:colOff>
      <xdr:row>4</xdr:row>
      <xdr:rowOff>161924</xdr:rowOff>
    </xdr:from>
    <xdr:to>
      <xdr:col>12</xdr:col>
      <xdr:colOff>438150</xdr:colOff>
      <xdr:row>6</xdr:row>
      <xdr:rowOff>61131</xdr:rowOff>
    </xdr:to>
    <xdr:grpSp>
      <xdr:nvGrpSpPr>
        <xdr:cNvPr id="31" name="Agrupa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7315200" y="923924"/>
          <a:ext cx="1009650" cy="280207"/>
          <a:chOff x="7200900" y="1276349"/>
          <a:chExt cx="1009650" cy="280207"/>
        </a:xfrm>
      </xdr:grpSpPr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7648575" y="1276351"/>
            <a:ext cx="44767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ctr"/>
            <a:r>
              <a:rPr lang="pt-BR" sz="1200" b="0">
                <a:solidFill>
                  <a:schemeClr val="tx1">
                    <a:lumMod val="65000"/>
                    <a:lumOff val="35000"/>
                  </a:schemeClr>
                </a:solidFill>
              </a:rPr>
              <a:t>dias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" name="Spinner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SpPr/>
            </xdr:nvSpPr>
            <xdr:spPr bwMode="auto">
              <a:xfrm>
                <a:off x="8048625" y="1285875"/>
                <a:ext cx="161925" cy="2476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</xdr:sp>
        </mc:Choice>
        <mc:Fallback/>
      </mc:AlternateContent>
      <xdr:sp macro="" textlink="$H$24">
        <xdr:nvSpPr>
          <xdr:cNvPr id="29" name="CaixaDeText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7439026" y="1276349"/>
            <a:ext cx="36195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algn="r"/>
            <a:fld id="{E0E8D6EF-FD93-4126-B6B7-14516241DD6D}" type="TxLink">
              <a:rPr lang="en-US" sz="1200" b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pPr marL="0" indent="0" algn="r"/>
              <a:t>16</a:t>
            </a:fld>
            <a:endParaRPr lang="pt-BR" sz="1200" b="1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0" name="CaixaDeText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7200900" y="1276351"/>
            <a:ext cx="38100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lang="pt-BR" sz="1200" b="0">
                <a:solidFill>
                  <a:schemeClr val="tx1">
                    <a:lumMod val="65000"/>
                    <a:lumOff val="35000"/>
                  </a:schemeClr>
                </a:solidFill>
              </a:rPr>
              <a:t>em</a:t>
            </a:r>
          </a:p>
        </xdr:txBody>
      </xdr:sp>
    </xdr:grpSp>
    <xdr:clientData/>
  </xdr:twoCellAnchor>
  <xdr:twoCellAnchor>
    <xdr:from>
      <xdr:col>0</xdr:col>
      <xdr:colOff>228600</xdr:colOff>
      <xdr:row>14</xdr:row>
      <xdr:rowOff>123824</xdr:rowOff>
    </xdr:from>
    <xdr:to>
      <xdr:col>4</xdr:col>
      <xdr:colOff>228600</xdr:colOff>
      <xdr:row>17</xdr:row>
      <xdr:rowOff>51628</xdr:rowOff>
    </xdr:to>
    <xdr:sp macro="" textlink="$D$27">
      <xdr:nvSpPr>
        <xdr:cNvPr id="60" name="CaixaDeTexto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28600" y="2790824"/>
          <a:ext cx="2543175" cy="49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208A24F-6D31-45CA-B4A3-EB80273A69A8}" type="TxLink">
            <a:rPr lang="en-US" sz="3200" b="1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pPr marL="0" indent="0" algn="ctr"/>
            <a:t> R$ 582 </a:t>
          </a:fld>
          <a:endParaRPr lang="pt-BR" sz="3200" b="1">
            <a:solidFill>
              <a:schemeClr val="tx1">
                <a:lumMod val="75000"/>
                <a:lumOff val="2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238125</xdr:colOff>
      <xdr:row>10</xdr:row>
      <xdr:rowOff>161925</xdr:rowOff>
    </xdr:from>
    <xdr:to>
      <xdr:col>4</xdr:col>
      <xdr:colOff>228600</xdr:colOff>
      <xdr:row>13</xdr:row>
      <xdr:rowOff>19050</xdr:rowOff>
    </xdr:to>
    <xdr:sp macro="" textlink="">
      <xdr:nvSpPr>
        <xdr:cNvPr id="63" name="CaixaDeTexto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38125" y="2066925"/>
          <a:ext cx="2533650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t-BR" sz="1000" b="0">
              <a:solidFill>
                <a:schemeClr val="tx1">
                  <a:lumMod val="85000"/>
                  <a:lumOff val="15000"/>
                </a:schemeClr>
              </a:solidFill>
            </a:rPr>
            <a:t>(vencidas e não vencidas)</a:t>
          </a:r>
        </a:p>
      </xdr:txBody>
    </xdr:sp>
    <xdr:clientData/>
  </xdr:twoCellAnchor>
  <xdr:twoCellAnchor>
    <xdr:from>
      <xdr:col>0</xdr:col>
      <xdr:colOff>228600</xdr:colOff>
      <xdr:row>9</xdr:row>
      <xdr:rowOff>180975</xdr:rowOff>
    </xdr:from>
    <xdr:to>
      <xdr:col>4</xdr:col>
      <xdr:colOff>228600</xdr:colOff>
      <xdr:row>12</xdr:row>
      <xdr:rowOff>0</xdr:rowOff>
    </xdr:to>
    <xdr:sp macro="" textlink="">
      <xdr:nvSpPr>
        <xdr:cNvPr id="1029" name="CaixaDeTexto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228600" y="1895475"/>
          <a:ext cx="2543175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t-BR" sz="1400" b="1">
              <a:solidFill>
                <a:schemeClr val="bg1">
                  <a:lumMod val="95000"/>
                </a:schemeClr>
              </a:solidFill>
            </a:rPr>
            <a:t>Contas</a:t>
          </a:r>
          <a:r>
            <a:rPr lang="pt-BR" sz="1400" b="1" baseline="0">
              <a:solidFill>
                <a:schemeClr val="bg1">
                  <a:lumMod val="95000"/>
                </a:schemeClr>
              </a:solidFill>
            </a:rPr>
            <a:t> a Pagar</a:t>
          </a:r>
        </a:p>
      </xdr:txBody>
    </xdr:sp>
    <xdr:clientData/>
  </xdr:twoCellAnchor>
  <xdr:twoCellAnchor>
    <xdr:from>
      <xdr:col>1</xdr:col>
      <xdr:colOff>66675</xdr:colOff>
      <xdr:row>16</xdr:row>
      <xdr:rowOff>176211</xdr:rowOff>
    </xdr:from>
    <xdr:to>
      <xdr:col>3</xdr:col>
      <xdr:colOff>161924</xdr:colOff>
      <xdr:row>18</xdr:row>
      <xdr:rowOff>90487</xdr:rowOff>
    </xdr:to>
    <xdr:grpSp>
      <xdr:nvGrpSpPr>
        <xdr:cNvPr id="1032" name="Agrupar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pSpPr/>
      </xdr:nvGrpSpPr>
      <xdr:grpSpPr>
        <a:xfrm>
          <a:off x="676275" y="3224211"/>
          <a:ext cx="1323974" cy="295276"/>
          <a:chOff x="10058400" y="2971799"/>
          <a:chExt cx="1323974" cy="295276"/>
        </a:xfrm>
      </xdr:grpSpPr>
      <xdr:sp macro="" textlink="$D$28">
        <xdr:nvSpPr>
          <xdr:cNvPr id="1030" name="CaixaDeTexto 1029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 txBox="1"/>
        </xdr:nvSpPr>
        <xdr:spPr>
          <a:xfrm>
            <a:off x="10058400" y="2971800"/>
            <a:ext cx="733425" cy="2952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r"/>
            <a:fld id="{CFE6A3FA-8AC4-4385-8C94-BBC22F6E5662}" type="TxLink">
              <a:rPr lang="en-US" sz="1100" b="1" i="0" u="none" strike="noStrike">
                <a:solidFill>
                  <a:schemeClr val="tx1">
                    <a:lumMod val="50000"/>
                    <a:lumOff val="50000"/>
                  </a:schemeClr>
                </a:solidFill>
                <a:latin typeface="Calibri"/>
                <a:ea typeface="Calibri"/>
                <a:cs typeface="Calibri"/>
              </a:rPr>
              <a:pPr marL="0" indent="0" algn="r"/>
              <a:t>1</a:t>
            </a:fld>
            <a:endParaRPr lang="pt-BR" sz="1800" b="1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1" name="CaixaDeTexto 1030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 txBox="1"/>
        </xdr:nvSpPr>
        <xdr:spPr>
          <a:xfrm>
            <a:off x="10648949" y="2971799"/>
            <a:ext cx="733425" cy="2952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l"/>
            <a:r>
              <a:rPr lang="pt-BR" sz="1200" b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rPr>
              <a:t>conta(s)</a:t>
            </a:r>
          </a:p>
        </xdr:txBody>
      </xdr:sp>
    </xdr:grpSp>
    <xdr:clientData/>
  </xdr:twoCellAnchor>
  <xdr:twoCellAnchor>
    <xdr:from>
      <xdr:col>4</xdr:col>
      <xdr:colOff>609602</xdr:colOff>
      <xdr:row>6</xdr:row>
      <xdr:rowOff>95250</xdr:rowOff>
    </xdr:from>
    <xdr:to>
      <xdr:col>8</xdr:col>
      <xdr:colOff>266701</xdr:colOff>
      <xdr:row>12</xdr:row>
      <xdr:rowOff>0</xdr:rowOff>
    </xdr:to>
    <xdr:grpSp>
      <xdr:nvGrpSpPr>
        <xdr:cNvPr id="35" name="Agrupa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3152777" y="1238250"/>
          <a:ext cx="2466974" cy="1047750"/>
          <a:chOff x="-3800473" y="1628775"/>
          <a:chExt cx="2466974" cy="1047750"/>
        </a:xfrm>
      </xdr:grpSpPr>
      <xdr:pic>
        <xdr:nvPicPr>
          <xdr:cNvPr id="38" name="Imagem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2971800" y="1628775"/>
            <a:ext cx="752475" cy="752475"/>
          </a:xfrm>
          <a:prstGeom prst="rect">
            <a:avLst/>
          </a:prstGeom>
        </xdr:spPr>
      </xdr:pic>
      <xdr:sp macro="" textlink="">
        <xdr:nvSpPr>
          <xdr:cNvPr id="19" name="CaixaDeText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-3800473" y="2286000"/>
            <a:ext cx="2466974" cy="3905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400" b="1">
                <a:solidFill>
                  <a:schemeClr val="bg1"/>
                </a:solidFill>
              </a:rPr>
              <a:t>Contas Vencidas</a:t>
            </a:r>
            <a:endParaRPr lang="pt-BR" sz="1400" b="1" baseline="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561975</xdr:colOff>
      <xdr:row>6</xdr:row>
      <xdr:rowOff>171450</xdr:rowOff>
    </xdr:from>
    <xdr:to>
      <xdr:col>2</xdr:col>
      <xdr:colOff>561975</xdr:colOff>
      <xdr:row>10</xdr:row>
      <xdr:rowOff>19050</xdr:rowOff>
    </xdr:to>
    <xdr:pic>
      <xdr:nvPicPr>
        <xdr:cNvPr id="1024" name="Imagem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131445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0</xdr:row>
      <xdr:rowOff>76200</xdr:rowOff>
    </xdr:from>
    <xdr:to>
      <xdr:col>7</xdr:col>
      <xdr:colOff>210849</xdr:colOff>
      <xdr:row>3</xdr:row>
      <xdr:rowOff>152400</xdr:rowOff>
    </xdr:to>
    <xdr:pic>
      <xdr:nvPicPr>
        <xdr:cNvPr id="37" name="Imagem 3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76200"/>
          <a:ext cx="1906299" cy="647700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22</xdr:row>
      <xdr:rowOff>104775</xdr:rowOff>
    </xdr:from>
    <xdr:to>
      <xdr:col>13</xdr:col>
      <xdr:colOff>139191</xdr:colOff>
      <xdr:row>32</xdr:row>
      <xdr:rowOff>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61925" y="4295775"/>
          <a:ext cx="8473566" cy="1800225"/>
          <a:chOff x="476250" y="4295775"/>
          <a:chExt cx="8473566" cy="1800225"/>
        </a:xfrm>
      </xdr:grpSpPr>
      <xdr:pic>
        <xdr:nvPicPr>
          <xdr:cNvPr id="15" name="Imagem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21"/>
          <a:stretch/>
        </xdr:blipFill>
        <xdr:spPr>
          <a:xfrm>
            <a:off x="476250" y="4295775"/>
            <a:ext cx="8473566" cy="1800225"/>
          </a:xfrm>
          <a:prstGeom prst="rect">
            <a:avLst/>
          </a:prstGeom>
        </xdr:spPr>
      </xdr:pic>
      <xdr:sp macro="" textlink="">
        <xdr:nvSpPr>
          <xdr:cNvPr id="39" name="Retângulo 3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6010275" y="4695825"/>
            <a:ext cx="2771775" cy="495300"/>
          </a:xfrm>
          <a:prstGeom prst="rect">
            <a:avLst/>
          </a:prstGeom>
          <a:solidFill>
            <a:schemeClr val="accent1">
              <a:alpha val="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0" name="Retângulo 3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6381751" y="5391150"/>
            <a:ext cx="1943100" cy="485775"/>
          </a:xfrm>
          <a:prstGeom prst="rect">
            <a:avLst/>
          </a:prstGeom>
          <a:solidFill>
            <a:schemeClr val="accent1">
              <a:alpha val="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oneCell">
    <xdr:from>
      <xdr:col>7</xdr:col>
      <xdr:colOff>352426</xdr:colOff>
      <xdr:row>0</xdr:row>
      <xdr:rowOff>66675</xdr:rowOff>
    </xdr:from>
    <xdr:to>
      <xdr:col>9</xdr:col>
      <xdr:colOff>485776</xdr:colOff>
      <xdr:row>3</xdr:row>
      <xdr:rowOff>30082</xdr:rowOff>
    </xdr:to>
    <xdr:pic>
      <xdr:nvPicPr>
        <xdr:cNvPr id="44" name="Imagem 4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60" b="20454"/>
        <a:stretch/>
      </xdr:blipFill>
      <xdr:spPr>
        <a:xfrm>
          <a:off x="5095876" y="66675"/>
          <a:ext cx="1352550" cy="5349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933450</xdr:colOff>
      <xdr:row>0</xdr:row>
      <xdr:rowOff>28575</xdr:rowOff>
    </xdr:from>
    <xdr:to>
      <xdr:col>7</xdr:col>
      <xdr:colOff>76200</xdr:colOff>
      <xdr:row>0</xdr:row>
      <xdr:rowOff>657224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Status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u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10400" y="28575"/>
              <a:ext cx="5257800" cy="6286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>
    <xdr:from>
      <xdr:col>0</xdr:col>
      <xdr:colOff>76200</xdr:colOff>
      <xdr:row>0</xdr:row>
      <xdr:rowOff>95250</xdr:rowOff>
    </xdr:from>
    <xdr:to>
      <xdr:col>0</xdr:col>
      <xdr:colOff>596236</xdr:colOff>
      <xdr:row>0</xdr:row>
      <xdr:rowOff>581025</xdr:rowOff>
    </xdr:to>
    <xdr:pic>
      <xdr:nvPicPr>
        <xdr:cNvPr id="3" name="Imagem 2" descr="Ícone&#10;&#10;Descrição gerada automaticamente com confiança médi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520036" cy="485775"/>
        </a:xfrm>
        <a:prstGeom prst="rect">
          <a:avLst/>
        </a:prstGeom>
      </xdr:spPr>
    </xdr:pic>
    <xdr:clientData/>
  </xdr:twoCellAnchor>
  <xdr:twoCellAnchor>
    <xdr:from>
      <xdr:col>0</xdr:col>
      <xdr:colOff>487703</xdr:colOff>
      <xdr:row>0</xdr:row>
      <xdr:rowOff>98635</xdr:rowOff>
    </xdr:from>
    <xdr:to>
      <xdr:col>1</xdr:col>
      <xdr:colOff>1085166</xdr:colOff>
      <xdr:row>0</xdr:row>
      <xdr:rowOff>566648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7703" y="98635"/>
          <a:ext cx="2073838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r>
            <a:rPr lang="pt-BR" sz="2000" b="1"/>
            <a:t>Contas a Pagar</a:t>
          </a:r>
        </a:p>
      </xdr:txBody>
    </xdr:sp>
    <xdr:clientData/>
  </xdr:twoCellAnchor>
  <xdr:twoCellAnchor editAs="oneCell">
    <xdr:from>
      <xdr:col>1</xdr:col>
      <xdr:colOff>1285876</xdr:colOff>
      <xdr:row>0</xdr:row>
      <xdr:rowOff>333375</xdr:rowOff>
    </xdr:from>
    <xdr:to>
      <xdr:col>2</xdr:col>
      <xdr:colOff>1905001</xdr:colOff>
      <xdr:row>0</xdr:row>
      <xdr:rowOff>1045360</xdr:rowOff>
    </xdr:to>
    <xdr:pic>
      <xdr:nvPicPr>
        <xdr:cNvPr id="7" name="Imagem 6" descr="Interface gráfica do usuário&#10;&#10;Descrição gerada automaticamente com confiança baix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1" y="333375"/>
          <a:ext cx="2095500" cy="711985"/>
        </a:xfrm>
        <a:prstGeom prst="rect">
          <a:avLst/>
        </a:prstGeom>
      </xdr:spPr>
    </xdr:pic>
    <xdr:clientData/>
  </xdr:twoCellAnchor>
  <xdr:twoCellAnchor editAs="oneCell">
    <xdr:from>
      <xdr:col>2</xdr:col>
      <xdr:colOff>1952625</xdr:colOff>
      <xdr:row>0</xdr:row>
      <xdr:rowOff>342900</xdr:rowOff>
    </xdr:from>
    <xdr:to>
      <xdr:col>3</xdr:col>
      <xdr:colOff>180975</xdr:colOff>
      <xdr:row>0</xdr:row>
      <xdr:rowOff>877807</xdr:rowOff>
    </xdr:to>
    <xdr:pic>
      <xdr:nvPicPr>
        <xdr:cNvPr id="8" name="Imagem 7" descr="Interface gráfica do usuário, Texto&#10;&#10;Descrição gerada automaticamente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60" b="20454"/>
        <a:stretch/>
      </xdr:blipFill>
      <xdr:spPr>
        <a:xfrm>
          <a:off x="4905375" y="342900"/>
          <a:ext cx="1352550" cy="534907"/>
        </a:xfrm>
        <a:prstGeom prst="rect">
          <a:avLst/>
        </a:prstGeom>
      </xdr:spPr>
    </xdr:pic>
    <xdr:clientData/>
  </xdr:twoCellAnchor>
  <xdr:twoCellAnchor editAs="absolute">
    <xdr:from>
      <xdr:col>1</xdr:col>
      <xdr:colOff>876300</xdr:colOff>
      <xdr:row>17</xdr:row>
      <xdr:rowOff>123825</xdr:rowOff>
    </xdr:from>
    <xdr:to>
      <xdr:col>4</xdr:col>
      <xdr:colOff>609601</xdr:colOff>
      <xdr:row>19</xdr:row>
      <xdr:rowOff>116966</xdr:rowOff>
    </xdr:to>
    <xdr:grpSp>
      <xdr:nvGrpSpPr>
        <xdr:cNvPr id="5" name="Agrupar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2352675" y="4667250"/>
          <a:ext cx="5810251" cy="374141"/>
          <a:chOff x="2609848" y="3857625"/>
          <a:chExt cx="5810251" cy="374141"/>
        </a:xfrm>
      </xdr:grpSpPr>
      <xdr:sp macro="" textlink="">
        <xdr:nvSpPr>
          <xdr:cNvPr id="6" name="Retângulo: Cantos Arredondados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2609848" y="3886198"/>
            <a:ext cx="5810251" cy="333378"/>
          </a:xfrm>
          <a:prstGeom prst="roundRect">
            <a:avLst>
              <a:gd name="adj" fmla="val 50000"/>
            </a:avLst>
          </a:prstGeom>
          <a:solidFill>
            <a:schemeClr val="accent5">
              <a:lumMod val="50000"/>
              <a:alpha val="8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5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800" b="1" i="0" u="none" strike="noStrike">
              <a:solidFill>
                <a:schemeClr val="bg1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3223032" y="3857625"/>
            <a:ext cx="4633833" cy="3741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800" b="1">
                <a:solidFill>
                  <a:schemeClr val="bg1"/>
                </a:solidFill>
              </a:rPr>
              <a:t>Precisa de mais</a:t>
            </a:r>
            <a:r>
              <a:rPr lang="pt-BR" sz="1800" b="1" baseline="0">
                <a:solidFill>
                  <a:schemeClr val="bg1"/>
                </a:solidFill>
              </a:rPr>
              <a:t> linhas para lançar? Clique aqui</a:t>
            </a:r>
            <a:endParaRPr lang="pt-BR" sz="18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3</xdr:col>
      <xdr:colOff>1028700</xdr:colOff>
      <xdr:row>0</xdr:row>
      <xdr:rowOff>628648</xdr:rowOff>
    </xdr:from>
    <xdr:to>
      <xdr:col>6</xdr:col>
      <xdr:colOff>1657350</xdr:colOff>
      <xdr:row>0</xdr:row>
      <xdr:rowOff>962026</xdr:rowOff>
    </xdr:to>
    <xdr:grpSp>
      <xdr:nvGrpSpPr>
        <xdr:cNvPr id="10" name="Agrupar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105650" y="628648"/>
          <a:ext cx="5057775" cy="333378"/>
          <a:chOff x="2609848" y="3886198"/>
          <a:chExt cx="5057775" cy="333378"/>
        </a:xfrm>
      </xdr:grpSpPr>
      <xdr:sp macro="" textlink="">
        <xdr:nvSpPr>
          <xdr:cNvPr id="11" name="Retângulo: Cantos Arredondados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2609848" y="3886198"/>
            <a:ext cx="5057775" cy="333378"/>
          </a:xfrm>
          <a:prstGeom prst="roundRect">
            <a:avLst>
              <a:gd name="adj" fmla="val 50000"/>
            </a:avLst>
          </a:prstGeom>
          <a:solidFill>
            <a:srgbClr val="EF476F">
              <a:alpha val="80000"/>
            </a:srgbClr>
          </a:solidFill>
          <a:ln>
            <a:noFill/>
          </a:ln>
          <a:effectLst>
            <a:outerShdw blurRad="63500" sx="102000" sy="102000" algn="ctr" rotWithShape="0">
              <a:prstClr val="black">
                <a:alpha val="5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800" b="1" i="0" u="none" strike="noStrike">
              <a:solidFill>
                <a:schemeClr val="bg1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2794406" y="3924300"/>
            <a:ext cx="4797017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050" b="1">
                <a:solidFill>
                  <a:schemeClr val="bg1"/>
                </a:solidFill>
              </a:rPr>
              <a:t>Esse menu funciona apenas na versão desbloqueda. Clique aqui para</a:t>
            </a:r>
            <a:r>
              <a:rPr lang="pt-BR" sz="1050" b="1" baseline="0">
                <a:solidFill>
                  <a:schemeClr val="bg1"/>
                </a:solidFill>
              </a:rPr>
              <a:t> </a:t>
            </a:r>
            <a:r>
              <a:rPr lang="pt-BR" sz="1050" b="1">
                <a:solidFill>
                  <a:schemeClr val="bg1"/>
                </a:solidFill>
              </a:rPr>
              <a:t>desbloquear.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28575</xdr:rowOff>
    </xdr:from>
    <xdr:to>
      <xdr:col>10</xdr:col>
      <xdr:colOff>504825</xdr:colOff>
      <xdr:row>15</xdr:row>
      <xdr:rowOff>19050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8100" y="790575"/>
          <a:ext cx="6562725" cy="2085975"/>
          <a:chOff x="1238250" y="1352550"/>
          <a:chExt cx="6562725" cy="2085975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238250" y="1352550"/>
            <a:ext cx="6515100" cy="381000"/>
            <a:chOff x="361950" y="323850"/>
            <a:chExt cx="6515100" cy="381000"/>
          </a:xfrm>
        </xdr:grpSpPr>
        <xdr:cxnSp macro="">
          <xdr:nvCxnSpPr>
            <xdr:cNvPr id="6" name="Conector re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>
            <a:xfrm>
              <a:off x="6191250" y="533286"/>
              <a:ext cx="68580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361950" y="323850"/>
              <a:ext cx="57531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800" b="1" i="0" u="none" strike="noStrike">
                  <a:solidFill>
                    <a:schemeClr val="accent1">
                      <a:lumMod val="75000"/>
                    </a:schemeClr>
                  </a:solidFill>
                  <a:latin typeface="Calibri"/>
                  <a:cs typeface="Calibri"/>
                </a:rPr>
                <a:t>Precisa de mais</a:t>
              </a:r>
              <a:r>
                <a:rPr lang="en-US" sz="1800" b="1" i="0" u="none" strike="noStrike" baseline="0">
                  <a:solidFill>
                    <a:schemeClr val="accent1">
                      <a:lumMod val="75000"/>
                    </a:schemeClr>
                  </a:solidFill>
                  <a:latin typeface="Calibri"/>
                  <a:cs typeface="Calibri"/>
                </a:rPr>
                <a:t> linhas para lançar?</a:t>
              </a:r>
              <a:endParaRPr lang="en-US" sz="1800" b="1" i="0" u="none" strike="noStrike">
                <a:solidFill>
                  <a:schemeClr val="accent1">
                    <a:lumMod val="7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1243012" y="1647824"/>
            <a:ext cx="6557963" cy="8096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A planilha suporta até 15 linhas, pois é uma versão demonstrativa. Para acessar a versão desbloqueada com 10.000 linhas, realize a compra através deste link no botão abaixo.</a:t>
            </a:r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604963" y="3143249"/>
            <a:ext cx="3929062" cy="295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ou acesse: </a:t>
            </a:r>
            <a:r>
              <a:rPr lang="en-US" sz="12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https://planilhacontasapagar.zeplanilha.com</a:t>
            </a:r>
          </a:p>
        </xdr:txBody>
      </xdr:sp>
    </xdr:grpSp>
    <xdr:clientData/>
  </xdr:twoCellAnchor>
  <xdr:twoCellAnchor>
    <xdr:from>
      <xdr:col>1</xdr:col>
      <xdr:colOff>123824</xdr:colOff>
      <xdr:row>11</xdr:row>
      <xdr:rowOff>19050</xdr:rowOff>
    </xdr:from>
    <xdr:to>
      <xdr:col>6</xdr:col>
      <xdr:colOff>171449</xdr:colOff>
      <xdr:row>13</xdr:row>
      <xdr:rowOff>57150</xdr:rowOff>
    </xdr:to>
    <xdr:grpSp>
      <xdr:nvGrpSpPr>
        <xdr:cNvPr id="8" name="Agrupar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733424" y="2114550"/>
          <a:ext cx="3095625" cy="419100"/>
          <a:chOff x="3048000" y="2857500"/>
          <a:chExt cx="2209800" cy="247650"/>
        </a:xfrm>
      </xdr:grpSpPr>
      <xdr:sp macro="" textlink="">
        <xdr:nvSpPr>
          <xdr:cNvPr id="9" name="Retângulo: Cantos Arredondados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048000" y="2857500"/>
            <a:ext cx="2209800" cy="247650"/>
          </a:xfrm>
          <a:prstGeom prst="roundRect">
            <a:avLst/>
          </a:prstGeom>
          <a:solidFill>
            <a:srgbClr val="06D6A0">
              <a:alpha val="80000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3162299" y="2862263"/>
            <a:ext cx="1981200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400" b="1">
                <a:solidFill>
                  <a:schemeClr val="bg1"/>
                </a:solidFill>
              </a:rPr>
              <a:t>Comprar versão desbloqueada</a:t>
            </a:r>
          </a:p>
        </xdr:txBody>
      </xdr:sp>
    </xdr:grpSp>
    <xdr:clientData/>
  </xdr:twoCellAnchor>
  <xdr:twoCellAnchor>
    <xdr:from>
      <xdr:col>0</xdr:col>
      <xdr:colOff>95250</xdr:colOff>
      <xdr:row>19</xdr:row>
      <xdr:rowOff>9525</xdr:rowOff>
    </xdr:from>
    <xdr:to>
      <xdr:col>11</xdr:col>
      <xdr:colOff>95250</xdr:colOff>
      <xdr:row>26</xdr:row>
      <xdr:rowOff>152400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95250" y="3629025"/>
          <a:ext cx="6705600" cy="1476375"/>
          <a:chOff x="5781675" y="1123950"/>
          <a:chExt cx="6705600" cy="1476375"/>
        </a:xfrm>
      </xdr:grpSpPr>
      <xdr:sp macro="" textlink="">
        <xdr:nvSpPr>
          <xdr:cNvPr id="12" name="Retângulo: Cantos Arredondados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5810250" y="1123950"/>
            <a:ext cx="6677025" cy="1476375"/>
          </a:xfrm>
          <a:prstGeom prst="roundRect">
            <a:avLst>
              <a:gd name="adj" fmla="val 5699"/>
            </a:avLst>
          </a:prstGeom>
          <a:solidFill>
            <a:srgbClr val="313758"/>
          </a:solidFill>
          <a:effectLst>
            <a:outerShdw blurRad="50800" dist="38100" dir="2700000" algn="tl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pSp>
        <xdr:nvGrpSpPr>
          <xdr:cNvPr id="13" name="Agrupar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GrpSpPr/>
        </xdr:nvGrpSpPr>
        <xdr:grpSpPr>
          <a:xfrm>
            <a:off x="5781675" y="1152525"/>
            <a:ext cx="6543675" cy="1400175"/>
            <a:chOff x="57150" y="4572000"/>
            <a:chExt cx="6543675" cy="1400175"/>
          </a:xfrm>
        </xdr:grpSpPr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 txBox="1"/>
          </xdr:nvSpPr>
          <xdr:spPr>
            <a:xfrm>
              <a:off x="57150" y="4895849"/>
              <a:ext cx="6543675" cy="10763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100% desbloqueada. Você poderá editar tudo</a:t>
              </a:r>
              <a:r>
                <a:rPr lang="en-US" sz="1200" b="0" i="0" u="none" strike="noStrike" baseline="0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 Inserir logotipo, alterar textos e fórmulas, etc.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 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Não 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é necessário fazer uma assinatura mensal. </a:t>
              </a:r>
              <a:r>
                <a:rPr lang="en-US" sz="1200" b="1" i="0" u="sng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Pagamento Único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O envio é 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imediato após o pagamento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 Nosso sistema é automatizado e irá enviar para seu email.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</a:t>
              </a:r>
              <a:r>
                <a:rPr lang="pt-BR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Você não deve utilizar em Google Drive / Google Sheets / Excel Online / Numbers / LibreOffice.</a:t>
              </a:r>
              <a:br>
                <a:rPr lang="pt-BR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Vitalícia, portanto não expira. 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endParaRPr lang="en-US" sz="1200" b="0" i="0" u="none" strike="noStrike">
                <a:solidFill>
                  <a:schemeClr val="bg1">
                    <a:lumMod val="85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 txBox="1"/>
          </xdr:nvSpPr>
          <xdr:spPr>
            <a:xfrm>
              <a:off x="104774" y="4572000"/>
              <a:ext cx="37052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cs typeface="Calibri"/>
                </a:rPr>
                <a:t>Resumo da Planilha Desbloqueada</a:t>
              </a:r>
            </a:p>
          </xdr:txBody>
        </xdr:sp>
      </xdr:grpSp>
    </xdr:grpSp>
    <xdr:clientData/>
  </xdr:twoCellAnchor>
  <xdr:twoCellAnchor>
    <xdr:from>
      <xdr:col>3</xdr:col>
      <xdr:colOff>28575</xdr:colOff>
      <xdr:row>0</xdr:row>
      <xdr:rowOff>190499</xdr:rowOff>
    </xdr:from>
    <xdr:to>
      <xdr:col>8</xdr:col>
      <xdr:colOff>219075</xdr:colOff>
      <xdr:row>2</xdr:row>
      <xdr:rowOff>161924</xdr:rowOff>
    </xdr:to>
    <xdr:grpSp>
      <xdr:nvGrpSpPr>
        <xdr:cNvPr id="16" name="Agrupar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1857375" y="190499"/>
          <a:ext cx="3238500" cy="352425"/>
          <a:chOff x="2709430" y="4109820"/>
          <a:chExt cx="2222876" cy="352425"/>
        </a:xfrm>
      </xdr:grpSpPr>
      <xdr:sp macro="" textlink="">
        <xdr:nvSpPr>
          <xdr:cNvPr id="17" name="Retângulo: Cantos Arredondados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2709430" y="4109820"/>
            <a:ext cx="2222876" cy="352425"/>
          </a:xfrm>
          <a:prstGeom prst="roundRect">
            <a:avLst/>
          </a:prstGeom>
          <a:solidFill>
            <a:srgbClr val="313758">
              <a:alpha val="80000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8" name="CaixaDe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2823729" y="4166970"/>
            <a:ext cx="1981200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00" b="1">
                <a:solidFill>
                  <a:srgbClr val="FDD692"/>
                </a:solidFill>
              </a:rPr>
              <a:t>Clique aqui para retornar </a:t>
            </a:r>
          </a:p>
        </xdr:txBody>
      </xdr:sp>
    </xdr:grpSp>
    <xdr:clientData/>
  </xdr:twoCellAnchor>
  <xdr:twoCellAnchor>
    <xdr:from>
      <xdr:col>11</xdr:col>
      <xdr:colOff>323850</xdr:colOff>
      <xdr:row>3</xdr:row>
      <xdr:rowOff>85725</xdr:rowOff>
    </xdr:from>
    <xdr:to>
      <xdr:col>20</xdr:col>
      <xdr:colOff>171450</xdr:colOff>
      <xdr:row>6</xdr:row>
      <xdr:rowOff>114300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pSpPr/>
      </xdr:nvGrpSpPr>
      <xdr:grpSpPr>
        <a:xfrm>
          <a:off x="7029450" y="657225"/>
          <a:ext cx="5334000" cy="600075"/>
          <a:chOff x="1238250" y="1352550"/>
          <a:chExt cx="5334000" cy="600075"/>
        </a:xfrm>
      </xdr:grpSpPr>
      <xdr:grpSp>
        <xdr:nvGrpSpPr>
          <xdr:cNvPr id="20" name="Agrupar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GrpSpPr/>
        </xdr:nvGrpSpPr>
        <xdr:grpSpPr>
          <a:xfrm>
            <a:off x="1238250" y="1352550"/>
            <a:ext cx="5334000" cy="381000"/>
            <a:chOff x="361950" y="323850"/>
            <a:chExt cx="5334000" cy="381000"/>
          </a:xfrm>
        </xdr:grpSpPr>
        <xdr:cxnSp macro="">
          <xdr:nvCxnSpPr>
            <xdr:cNvPr id="22" name="Conector reto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CxnSpPr/>
          </xdr:nvCxnSpPr>
          <xdr:spPr>
            <a:xfrm>
              <a:off x="4457700" y="533286"/>
              <a:ext cx="123825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3" name="CaixaDeTexto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 txBox="1"/>
          </xdr:nvSpPr>
          <xdr:spPr>
            <a:xfrm>
              <a:off x="361950" y="323850"/>
              <a:ext cx="45053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Na versão desbloqueada</a:t>
              </a:r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 é possível inserir o logotipo?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21" name="CaixaDe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243012" y="1647824"/>
            <a:ext cx="4614863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Sim. A planilha é enviada 100% desbloqueada. 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pode editar tudo!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12</xdr:row>
      <xdr:rowOff>104775</xdr:rowOff>
    </xdr:from>
    <xdr:to>
      <xdr:col>20</xdr:col>
      <xdr:colOff>180975</xdr:colOff>
      <xdr:row>15</xdr:row>
      <xdr:rowOff>133350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7029450" y="2390775"/>
          <a:ext cx="5343525" cy="600075"/>
          <a:chOff x="1238250" y="1352550"/>
          <a:chExt cx="5343525" cy="600075"/>
        </a:xfrm>
      </xdr:grpSpPr>
      <xdr:grpSp>
        <xdr:nvGrpSpPr>
          <xdr:cNvPr id="25" name="Agrupar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GrpSpPr/>
        </xdr:nvGrpSpPr>
        <xdr:grpSpPr>
          <a:xfrm>
            <a:off x="1238250" y="1352550"/>
            <a:ext cx="5343525" cy="381000"/>
            <a:chOff x="361950" y="323850"/>
            <a:chExt cx="5343525" cy="381000"/>
          </a:xfrm>
        </xdr:grpSpPr>
        <xdr:cxnSp macro="">
          <xdr:nvCxnSpPr>
            <xdr:cNvPr id="27" name="Conector reto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CxnSpPr/>
          </xdr:nvCxnSpPr>
          <xdr:spPr>
            <a:xfrm>
              <a:off x="2000250" y="533286"/>
              <a:ext cx="3705225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8" name="CaixaDeTexto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 txBox="1"/>
          </xdr:nvSpPr>
          <xdr:spPr>
            <a:xfrm>
              <a:off x="361950" y="323850"/>
              <a:ext cx="39909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Tem mensalidade?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26" name="CaixaDeTexto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/>
        </xdr:nvSpPr>
        <xdr:spPr>
          <a:xfrm>
            <a:off x="1243012" y="1647824"/>
            <a:ext cx="3567113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Não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temos mensalidade. Pagamento único.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7</xdr:row>
      <xdr:rowOff>123825</xdr:rowOff>
    </xdr:from>
    <xdr:to>
      <xdr:col>20</xdr:col>
      <xdr:colOff>257175</xdr:colOff>
      <xdr:row>12</xdr:row>
      <xdr:rowOff>66675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7029450" y="1457325"/>
          <a:ext cx="5419725" cy="895350"/>
          <a:chOff x="1238250" y="1352550"/>
          <a:chExt cx="5419725" cy="895350"/>
        </a:xfrm>
      </xdr:grpSpPr>
      <xdr:grpSp>
        <xdr:nvGrpSpPr>
          <xdr:cNvPr id="30" name="Agrupar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GrpSpPr/>
        </xdr:nvGrpSpPr>
        <xdr:grpSpPr>
          <a:xfrm>
            <a:off x="1238250" y="1352550"/>
            <a:ext cx="5372100" cy="381000"/>
            <a:chOff x="361950" y="323850"/>
            <a:chExt cx="5372100" cy="381000"/>
          </a:xfrm>
        </xdr:grpSpPr>
        <xdr:cxnSp macro="">
          <xdr:nvCxnSpPr>
            <xdr:cNvPr id="32" name="Conector reto 31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CxnSpPr/>
          </xdr:nvCxnSpPr>
          <xdr:spPr>
            <a:xfrm>
              <a:off x="4800600" y="533286"/>
              <a:ext cx="93345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3" name="CaixaDeTexto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361950" y="323850"/>
              <a:ext cx="46958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Após o pagamento, em quanto tempo recebo a planilha?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>
            <a:off x="1243012" y="1647824"/>
            <a:ext cx="5414963" cy="600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recebe imediatamente a planilha após a confirmação do pagamento. Nosso sistema é automizado.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16</xdr:row>
      <xdr:rowOff>142875</xdr:rowOff>
    </xdr:from>
    <xdr:to>
      <xdr:col>21</xdr:col>
      <xdr:colOff>157162</xdr:colOff>
      <xdr:row>19</xdr:row>
      <xdr:rowOff>171450</xdr:rowOff>
    </xdr:to>
    <xdr:grpSp>
      <xdr:nvGrpSpPr>
        <xdr:cNvPr id="34" name="Agrupa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7029450" y="3190875"/>
          <a:ext cx="5929312" cy="600075"/>
          <a:chOff x="1238250" y="1352550"/>
          <a:chExt cx="5929312" cy="600075"/>
        </a:xfrm>
      </xdr:grpSpPr>
      <xdr:grpSp>
        <xdr:nvGrpSpPr>
          <xdr:cNvPr id="35" name="Agrupar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GrpSpPr/>
        </xdr:nvGrpSpPr>
        <xdr:grpSpPr>
          <a:xfrm>
            <a:off x="1238250" y="1352550"/>
            <a:ext cx="5929312" cy="381000"/>
            <a:chOff x="361950" y="323850"/>
            <a:chExt cx="5929312" cy="381000"/>
          </a:xfrm>
        </xdr:grpSpPr>
        <xdr:cxnSp macro="">
          <xdr:nvCxnSpPr>
            <xdr:cNvPr id="37" name="Conector reto 36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CxnSpPr/>
          </xdr:nvCxnSpPr>
          <xdr:spPr>
            <a:xfrm>
              <a:off x="2124075" y="533286"/>
              <a:ext cx="3629025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8" name="CaixaDeTexto 37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SpPr txBox="1"/>
          </xdr:nvSpPr>
          <xdr:spPr>
            <a:xfrm>
              <a:off x="361950" y="323850"/>
              <a:ext cx="5929312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Posso pagar por PIX?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36" name="CaixaDeTexto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>
          <a:xfrm>
            <a:off x="1243013" y="1647824"/>
            <a:ext cx="5195888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Sim. Temos também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Cartão de Crédito.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21</xdr:row>
      <xdr:rowOff>38100</xdr:rowOff>
    </xdr:from>
    <xdr:to>
      <xdr:col>20</xdr:col>
      <xdr:colOff>180975</xdr:colOff>
      <xdr:row>23</xdr:row>
      <xdr:rowOff>38100</xdr:rowOff>
    </xdr:to>
    <xdr:grpSp>
      <xdr:nvGrpSpPr>
        <xdr:cNvPr id="39" name="Agrupar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/>
      </xdr:nvGrpSpPr>
      <xdr:grpSpPr>
        <a:xfrm>
          <a:off x="7029450" y="4038600"/>
          <a:ext cx="5343525" cy="381000"/>
          <a:chOff x="361950" y="323850"/>
          <a:chExt cx="5343525" cy="381000"/>
        </a:xfrm>
      </xdr:grpSpPr>
      <xdr:cxnSp macro="">
        <xdr:nvCxnSpPr>
          <xdr:cNvPr id="40" name="Conector reto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CxnSpPr/>
        </xdr:nvCxnSpPr>
        <xdr:spPr>
          <a:xfrm>
            <a:off x="4438650" y="533286"/>
            <a:ext cx="1266825" cy="0"/>
          </a:xfrm>
          <a:prstGeom prst="line">
            <a:avLst/>
          </a:prstGeom>
          <a:ln>
            <a:solidFill>
              <a:schemeClr val="bg1">
                <a:lumMod val="50000"/>
                <a:alpha val="7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CaixaDeTexto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>
          <a:xfrm>
            <a:off x="361950" y="323850"/>
            <a:ext cx="4105275" cy="381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lang="en-US"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Há alguma planilha profissional para </a:t>
            </a:r>
            <a:r>
              <a:rPr lang="en-US" sz="1400" b="1" i="0" u="sng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Fluxo de Caixa</a:t>
            </a:r>
            <a:r>
              <a:rPr lang="en-US"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?</a:t>
            </a:r>
            <a:endParaRPr lang="en-US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endParaRPr>
          </a:p>
        </xdr:txBody>
      </xdr:sp>
    </xdr:grpSp>
    <xdr:clientData/>
  </xdr:twoCellAnchor>
  <xdr:twoCellAnchor>
    <xdr:from>
      <xdr:col>11</xdr:col>
      <xdr:colOff>333375</xdr:colOff>
      <xdr:row>23</xdr:row>
      <xdr:rowOff>123825</xdr:rowOff>
    </xdr:from>
    <xdr:to>
      <xdr:col>17</xdr:col>
      <xdr:colOff>381000</xdr:colOff>
      <xdr:row>27</xdr:row>
      <xdr:rowOff>177689</xdr:rowOff>
    </xdr:to>
    <xdr:grpSp>
      <xdr:nvGrpSpPr>
        <xdr:cNvPr id="42" name="Agrupar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7038975" y="4505325"/>
          <a:ext cx="3705225" cy="815864"/>
          <a:chOff x="7038975" y="4505325"/>
          <a:chExt cx="3705225" cy="815864"/>
        </a:xfrm>
      </xdr:grpSpPr>
      <xdr:sp macro="" textlink="">
        <xdr:nvSpPr>
          <xdr:cNvPr id="43" name="CaixaDeTexto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 txBox="1"/>
        </xdr:nvSpPr>
        <xdr:spPr>
          <a:xfrm>
            <a:off x="8325714" y="4552948"/>
            <a:ext cx="2418486" cy="256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50" b="1">
                <a:solidFill>
                  <a:srgbClr val="4F46BB"/>
                </a:solidFill>
              </a:rPr>
              <a:t>Sim.</a:t>
            </a:r>
            <a:r>
              <a:rPr lang="pt-BR" sz="1050" b="1" baseline="0">
                <a:solidFill>
                  <a:srgbClr val="4F46BB"/>
                </a:solidFill>
              </a:rPr>
              <a:t> Conheça clicando no botão abaixo.</a:t>
            </a:r>
            <a:endParaRPr lang="pt-BR" sz="1050" b="1">
              <a:solidFill>
                <a:srgbClr val="4F46BB"/>
              </a:solidFill>
            </a:endParaRPr>
          </a:p>
        </xdr:txBody>
      </xdr:sp>
      <xdr:sp macro="" textlink="">
        <xdr:nvSpPr>
          <xdr:cNvPr id="44" name="Retângulo: Cantos Arredondados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8438330" y="4800599"/>
            <a:ext cx="2156020" cy="304799"/>
          </a:xfrm>
          <a:prstGeom prst="roundRect">
            <a:avLst>
              <a:gd name="adj" fmla="val 14706"/>
            </a:avLst>
          </a:prstGeom>
          <a:solidFill>
            <a:srgbClr val="FA896B"/>
          </a:solidFill>
          <a:ln>
            <a:solidFill>
              <a:schemeClr val="accent2">
                <a:lumMod val="75000"/>
              </a:schemeClr>
            </a:solidFill>
          </a:ln>
          <a:effectLst>
            <a:outerShdw blurRad="63500" sx="102000" sy="102000" algn="ctr" rotWithShape="0">
              <a:schemeClr val="tx1">
                <a:lumMod val="65000"/>
                <a:lumOff val="35000"/>
                <a:alpha val="20000"/>
              </a:scheme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5" name="CaixaDeTexto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/>
        </xdr:nvSpPr>
        <xdr:spPr>
          <a:xfrm>
            <a:off x="8482877" y="4834155"/>
            <a:ext cx="2066926" cy="256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50" b="1">
                <a:solidFill>
                  <a:schemeClr val="bg1"/>
                </a:solidFill>
              </a:rPr>
              <a:t>Conheça</a:t>
            </a:r>
            <a:r>
              <a:rPr lang="pt-BR" sz="1050" b="1" baseline="0">
                <a:solidFill>
                  <a:schemeClr val="bg1"/>
                </a:solidFill>
              </a:rPr>
              <a:t> nossa versão Profissional</a:t>
            </a:r>
            <a:endParaRPr lang="pt-BR" sz="1050" b="1">
              <a:solidFill>
                <a:schemeClr val="bg1"/>
              </a:solidFill>
            </a:endParaRPr>
          </a:p>
        </xdr:txBody>
      </xdr:sp>
      <xdr:pic>
        <xdr:nvPicPr>
          <xdr:cNvPr id="46" name="Imagem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38975" y="4505325"/>
            <a:ext cx="1409700" cy="815864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323850</xdr:colOff>
      <xdr:row>1</xdr:row>
      <xdr:rowOff>28575</xdr:rowOff>
    </xdr:from>
    <xdr:to>
      <xdr:col>18</xdr:col>
      <xdr:colOff>228600</xdr:colOff>
      <xdr:row>3</xdr:row>
      <xdr:rowOff>28575</xdr:rowOff>
    </xdr:to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7029450" y="219075"/>
          <a:ext cx="41719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24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rPr>
            <a:t>Perguntas Frequentes</a:t>
          </a:r>
        </a:p>
      </xdr:txBody>
    </xdr:sp>
    <xdr:clientData/>
  </xdr:twoCellAnchor>
  <xdr:twoCellAnchor>
    <xdr:from>
      <xdr:col>7</xdr:col>
      <xdr:colOff>409576</xdr:colOff>
      <xdr:row>8</xdr:row>
      <xdr:rowOff>114299</xdr:rowOff>
    </xdr:from>
    <xdr:to>
      <xdr:col>9</xdr:col>
      <xdr:colOff>600075</xdr:colOff>
      <xdr:row>15</xdr:row>
      <xdr:rowOff>180974</xdr:rowOff>
    </xdr:to>
    <xdr:sp macro="" textlink="">
      <xdr:nvSpPr>
        <xdr:cNvPr id="48" name="Retângulo: Cantos Arredondados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4676776" y="1638299"/>
          <a:ext cx="1409699" cy="1400175"/>
        </a:xfrm>
        <a:prstGeom prst="roundRect">
          <a:avLst>
            <a:gd name="adj" fmla="val 3062"/>
          </a:avLst>
        </a:prstGeom>
        <a:solidFill>
          <a:srgbClr val="06D6A0">
            <a:alpha val="80000"/>
          </a:srgbClr>
        </a:solidFill>
        <a:ln>
          <a:solidFill>
            <a:schemeClr val="tx1">
              <a:lumMod val="65000"/>
              <a:lumOff val="35000"/>
            </a:schemeClr>
          </a:solidFill>
        </a:ln>
        <a:effectLst>
          <a:outerShdw blurRad="63500" sx="102000" sy="102000" algn="ctr" rotWithShape="0">
            <a:prstClr val="black">
              <a:alpha val="7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285750</xdr:colOff>
      <xdr:row>16</xdr:row>
      <xdr:rowOff>9525</xdr:rowOff>
    </xdr:from>
    <xdr:to>
      <xdr:col>10</xdr:col>
      <xdr:colOff>138112</xdr:colOff>
      <xdr:row>17</xdr:row>
      <xdr:rowOff>114301</xdr:rowOff>
    </xdr:to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4552950" y="3057525"/>
          <a:ext cx="1681162" cy="295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rPr>
            <a:t>ou compre via QR Code</a:t>
          </a:r>
          <a:endParaRPr lang="en-US" sz="1200" b="1" i="0" u="none" strike="noStrike">
            <a:solidFill>
              <a:schemeClr val="tx1">
                <a:lumMod val="65000"/>
                <a:lumOff val="35000"/>
              </a:schemeClr>
            </a:solidFill>
            <a:latin typeface="+mn-lt"/>
            <a:cs typeface="Calibri"/>
          </a:endParaRPr>
        </a:p>
      </xdr:txBody>
    </xdr:sp>
    <xdr:clientData/>
  </xdr:twoCellAnchor>
  <xdr:twoCellAnchor editAs="oneCell">
    <xdr:from>
      <xdr:col>7</xdr:col>
      <xdr:colOff>504825</xdr:colOff>
      <xdr:row>9</xdr:row>
      <xdr:rowOff>28575</xdr:rowOff>
    </xdr:from>
    <xdr:to>
      <xdr:col>9</xdr:col>
      <xdr:colOff>495149</xdr:colOff>
      <xdr:row>15</xdr:row>
      <xdr:rowOff>95099</xdr:rowOff>
    </xdr:to>
    <xdr:pic>
      <xdr:nvPicPr>
        <xdr:cNvPr id="51" name="Imagem 50" descr="Código QR&#10;&#10;Descrição gerada automaticamente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72025" y="1743075"/>
          <a:ext cx="1209524" cy="1209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.%20ZEPLANILHA\02.%20Zeplanilha%203.0\12.%20Downloads\01.%20Dashboards\Dashboard85.xlsx" TargetMode="External"/><Relationship Id="rId1" Type="http://schemas.openxmlformats.org/officeDocument/2006/relationships/externalLinkPath" Target="/01.%20ZEPLANILHA/02.%20Zeplanilha%203.0/12.%20Downloads/01.%20Dashboards/Dashboard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é Planilha"/>
      <sheetName val="Dashboard"/>
      <sheetName val="Dados"/>
      <sheetName val="Logotipos"/>
    </sheetNames>
    <sheetDataSet>
      <sheetData sheetId="0"/>
      <sheetData sheetId="1"/>
      <sheetData sheetId="2">
        <row r="16">
          <cell r="K16" t="str">
            <v>Guerreiros</v>
          </cell>
        </row>
        <row r="17">
          <cell r="K17" t="str">
            <v>Spartans</v>
          </cell>
        </row>
        <row r="18">
          <cell r="K18" t="str">
            <v>Águia</v>
          </cell>
        </row>
        <row r="19">
          <cell r="K19" t="str">
            <v>HorsePower</v>
          </cell>
        </row>
      </sheetData>
      <sheetData sheetId="3">
        <row r="2">
          <cell r="B2" t="str">
            <v>Spartans</v>
          </cell>
        </row>
        <row r="3">
          <cell r="B3" t="str">
            <v>Águia</v>
          </cell>
        </row>
        <row r="4">
          <cell r="B4" t="str">
            <v>HorsePower</v>
          </cell>
        </row>
        <row r="5">
          <cell r="B5" t="str">
            <v>Guerreiros</v>
          </cell>
        </row>
      </sheetData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tatus" xr10:uid="{EFBD29DA-1E8E-4C93-BE89-D0D3039C8357}" sourceName="Status">
  <extLst>
    <x:ext xmlns:x15="http://schemas.microsoft.com/office/spreadsheetml/2010/11/main" uri="{2F2917AC-EB37-4324-AD4E-5DD8C200BD13}">
      <x15:tableSlicerCache tableId="1" column="7"/>
    </x:ex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tatus" xr10:uid="{339876FD-91ED-46AD-B32C-91B88D1230D4}" cache="SegmentaçãodeDados_Status" caption="Menu Rápido - Selecione o Status" columnCount="3" style="Zé Planilhla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28AC4A-CD02-47E1-BD6D-A32DBFCD4B07}" name="Tabela1" displayName="Tabela1" ref="A2:G17" totalsRowShown="0" headerRowDxfId="13" dataDxfId="11" headerRowBorderDxfId="12" tableBorderDxfId="10">
  <autoFilter ref="A2:G17" xr:uid="{8B28AC4A-CD02-47E1-BD6D-A32DBFCD4B07}"/>
  <tableColumns count="7">
    <tableColumn id="1" xr3:uid="{117C59E6-9E14-439C-A85F-6A309A93CA2A}" name="Data Recebimento" dataDxfId="9"/>
    <tableColumn id="2" xr3:uid="{B4A81956-E5A4-4D56-B0DA-320F8F0546C9}" name="Número NF" dataDxfId="8"/>
    <tableColumn id="3" xr3:uid="{994FDFD7-4E21-49FC-9DE0-263CA30A4321}" name="Fornecedor" dataDxfId="7"/>
    <tableColumn id="4" xr3:uid="{221C0D8A-AAB1-4CC0-B36A-546890351F87}" name="Vencimento" dataDxfId="6"/>
    <tableColumn id="5" xr3:uid="{BBA43644-9D9C-41C6-9B82-572A83C04A10}" name="Valor" dataDxfId="5"/>
    <tableColumn id="6" xr3:uid="{3D5E04E9-DEB4-461F-A708-5A73590BD163}" name="Data Pagamento" dataDxfId="4"/>
    <tableColumn id="7" xr3:uid="{D614FD5B-34D9-41C7-9785-3456A0A158AD}" name="Status" dataDxfId="3">
      <calculatedColumnFormula>IF(A3="","",IF(AND(A3&lt;&gt;"",D3=""),"Preencha o Vencimento",IF(AND(D3&lt;TODAY(),F3=""),"Em atraso",IF(Tabela1[[#This Row],[Data Pagamento]]&lt;&gt;"","Pago","Aguardando Pagamento"))))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C97B1-4475-4EFC-91B6-412F9C34E8B9}">
  <dimension ref="A2:B7"/>
  <sheetViews>
    <sheetView tabSelected="1" workbookViewId="0"/>
  </sheetViews>
  <sheetFormatPr defaultRowHeight="15" x14ac:dyDescent="0.25"/>
  <cols>
    <col min="1" max="1" width="3" style="39" customWidth="1"/>
    <col min="2" max="16384" width="9.140625" style="39"/>
  </cols>
  <sheetData>
    <row r="2" spans="1:2" ht="31.5" x14ac:dyDescent="0.5">
      <c r="B2" s="40" t="s">
        <v>22</v>
      </c>
    </row>
    <row r="3" spans="1:2" x14ac:dyDescent="0.25">
      <c r="A3" s="41" t="s">
        <v>23</v>
      </c>
      <c r="B3" s="39" t="s">
        <v>24</v>
      </c>
    </row>
    <row r="7" spans="1:2" x14ac:dyDescent="0.25">
      <c r="A7" s="41" t="s">
        <v>23</v>
      </c>
      <c r="B7" s="39" t="s">
        <v>25</v>
      </c>
    </row>
  </sheetData>
  <sheetProtection algorithmName="SHA-512" hashValue="rY121XxC2ra1bupQwJj+WBPEtugjXrozK3ltA57zM1Dvp1UWVXzIdWpLEEh85vBlWTodEbAfjQ2ocq8ZP0zRpA==" saltValue="84TnijHAqhdglINm+YwLXg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30084-50CB-479A-A563-D7F9A85E805D}">
  <dimension ref="C22:J34"/>
  <sheetViews>
    <sheetView showGridLines="0" zoomScaleNormal="100" workbookViewId="0"/>
  </sheetViews>
  <sheetFormatPr defaultRowHeight="15" x14ac:dyDescent="0.25"/>
  <cols>
    <col min="1" max="2" width="9.140625" style="1"/>
    <col min="3" max="3" width="9.28515625" style="1" bestFit="1" customWidth="1"/>
    <col min="4" max="4" width="10.5703125" style="1" customWidth="1"/>
    <col min="5" max="6" width="11.5703125" style="1" bestFit="1" customWidth="1"/>
    <col min="7" max="7" width="9.85546875" style="1" bestFit="1" customWidth="1"/>
    <col min="8" max="8" width="9.140625" style="1" customWidth="1"/>
    <col min="9" max="9" width="9.140625" style="1"/>
    <col min="10" max="10" width="10.5703125" style="1" bestFit="1" customWidth="1"/>
    <col min="11" max="16384" width="9.140625" style="1"/>
  </cols>
  <sheetData>
    <row r="22" spans="3:10" x14ac:dyDescent="0.25">
      <c r="C22" s="2"/>
      <c r="D22" s="2"/>
      <c r="E22" s="2"/>
      <c r="F22" s="2"/>
      <c r="G22" s="2"/>
      <c r="H22" s="2"/>
      <c r="I22" s="2"/>
      <c r="J22" s="2"/>
    </row>
    <row r="23" spans="3:10" x14ac:dyDescent="0.25">
      <c r="C23" s="2"/>
      <c r="D23" s="2"/>
      <c r="E23" s="2"/>
      <c r="F23" s="2"/>
      <c r="G23" s="2"/>
      <c r="H23" s="2"/>
      <c r="I23" s="2"/>
      <c r="J23" s="2"/>
    </row>
    <row r="24" spans="3:10" x14ac:dyDescent="0.25">
      <c r="C24" s="3"/>
      <c r="D24" s="4" t="s">
        <v>15</v>
      </c>
      <c r="E24" s="4" t="s">
        <v>16</v>
      </c>
      <c r="F24" s="2"/>
      <c r="G24" s="3" t="s">
        <v>9</v>
      </c>
      <c r="H24" s="38">
        <v>16</v>
      </c>
      <c r="I24" s="2"/>
      <c r="J24" s="2"/>
    </row>
    <row r="25" spans="3:10" x14ac:dyDescent="0.25">
      <c r="C25" s="3" t="s">
        <v>13</v>
      </c>
      <c r="D25" s="6">
        <f ca="1">SUMIFS(Lançamentos!E:E,Lançamentos!G:G,C25)</f>
        <v>0</v>
      </c>
      <c r="E25" s="2"/>
      <c r="F25" s="2"/>
      <c r="I25" s="2"/>
      <c r="J25" s="2"/>
    </row>
    <row r="26" spans="3:10" x14ac:dyDescent="0.25">
      <c r="C26" s="3" t="s">
        <v>12</v>
      </c>
      <c r="D26" s="6">
        <f ca="1">SUMIFS(Lançamentos!E:E,Lançamentos!G:G,C26)</f>
        <v>582</v>
      </c>
      <c r="E26" s="7">
        <f ca="1">COUNTIF(Lançamentos!G:G,C26)</f>
        <v>1</v>
      </c>
      <c r="F26" s="2"/>
      <c r="G26" s="8" t="s">
        <v>3</v>
      </c>
      <c r="H26" s="8" t="s">
        <v>17</v>
      </c>
      <c r="I26" s="2"/>
      <c r="J26" s="2"/>
    </row>
    <row r="27" spans="3:10" x14ac:dyDescent="0.25">
      <c r="C27" s="9" t="s">
        <v>11</v>
      </c>
      <c r="D27" s="10">
        <f ca="1">D25+D26</f>
        <v>582</v>
      </c>
      <c r="E27" s="2"/>
      <c r="F27" s="2"/>
      <c r="G27" s="6">
        <f ca="1">SUMIFS(Lançamentos!E:E,Lançamentos!L:L,"&gt;="&amp;0,Lançamentos!L:L,"&lt;"&amp;H24)</f>
        <v>0</v>
      </c>
      <c r="H27" s="8">
        <f ca="1">COUNTIFS(Lançamentos!L:L,"&gt;="&amp;0,Lançamentos!L:L,"&lt;"&amp;H24)</f>
        <v>0</v>
      </c>
      <c r="I27" s="2"/>
      <c r="J27" s="2"/>
    </row>
    <row r="28" spans="3:10" x14ac:dyDescent="0.25">
      <c r="C28" s="9" t="s">
        <v>14</v>
      </c>
      <c r="D28" s="5">
        <f ca="1">COUNTIFS(Lançamentos!G:G,C25) + COUNTIFS(Lançamentos!G:G,C26)</f>
        <v>1</v>
      </c>
      <c r="E28" s="2"/>
      <c r="F28" s="2"/>
      <c r="G28" s="2"/>
      <c r="H28" s="2"/>
      <c r="I28" s="2"/>
      <c r="J28" s="2"/>
    </row>
    <row r="29" spans="3:10" x14ac:dyDescent="0.25">
      <c r="D29" s="2"/>
      <c r="E29" s="2"/>
      <c r="F29" s="2"/>
      <c r="G29" s="2"/>
      <c r="H29" s="2"/>
      <c r="I29" s="2"/>
      <c r="J29" s="2"/>
    </row>
    <row r="30" spans="3:10" x14ac:dyDescent="0.25">
      <c r="J30" s="2"/>
    </row>
    <row r="31" spans="3:10" x14ac:dyDescent="0.25">
      <c r="H31" s="11"/>
      <c r="I31" s="2"/>
      <c r="J31" s="2"/>
    </row>
    <row r="32" spans="3:10" x14ac:dyDescent="0.25">
      <c r="C32" s="2"/>
      <c r="D32" s="2"/>
      <c r="E32" s="11"/>
      <c r="F32" s="11"/>
      <c r="G32" s="11"/>
      <c r="H32" s="11"/>
      <c r="I32" s="2"/>
      <c r="J32" s="2"/>
    </row>
    <row r="33" spans="3:10" x14ac:dyDescent="0.25">
      <c r="C33" s="2"/>
      <c r="D33" s="2"/>
      <c r="E33" s="2"/>
      <c r="F33" s="2"/>
      <c r="G33" s="2"/>
      <c r="H33" s="2"/>
      <c r="I33" s="2"/>
      <c r="J33" s="2"/>
    </row>
    <row r="34" spans="3:10" x14ac:dyDescent="0.25">
      <c r="C34" s="2"/>
      <c r="D34" s="2"/>
      <c r="E34" s="2"/>
      <c r="F34" s="2"/>
      <c r="G34" s="2"/>
      <c r="H34" s="2"/>
      <c r="I34" s="2"/>
      <c r="J34" s="2"/>
    </row>
  </sheetData>
  <sheetProtection algorithmName="SHA-512" hashValue="0ykE91PZCe+JNMz9OPV4XSddCDgfM+SkvULo0y+j9rnVBaHH6o1ottF9EE9D6fj5hKaKS2ygwFbZJ6tf3VqfHw==" saltValue="neneNWjYiPYKAZa8Shn5iA==" spinCount="100000" sheet="1" objects="1" scenarios="1"/>
  <pageMargins left="0.511811024" right="0.511811024" top="0.78740157499999996" bottom="0.78740157499999996" header="0.31496062000000002" footer="0.31496062000000002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Spinner 4">
              <controlPr defaultSize="0" autoPict="0">
                <anchor moveWithCells="1" sizeWithCells="1">
                  <from>
                    <xdr:col>12</xdr:col>
                    <xdr:colOff>276225</xdr:colOff>
                    <xdr:row>4</xdr:row>
                    <xdr:rowOff>171450</xdr:rowOff>
                  </from>
                  <to>
                    <xdr:col>12</xdr:col>
                    <xdr:colOff>438150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95C1-2DAA-46BB-AA10-957BCB551759}">
  <sheetPr codeName="Planilha2"/>
  <dimension ref="A1:M17"/>
  <sheetViews>
    <sheetView workbookViewId="0">
      <pane ySplit="2" topLeftCell="A3" activePane="bottomLeft" state="frozen"/>
      <selection pane="bottomLeft" activeCell="C5" sqref="C5"/>
    </sheetView>
  </sheetViews>
  <sheetFormatPr defaultRowHeight="15" x14ac:dyDescent="0.25"/>
  <cols>
    <col min="1" max="1" width="22.140625" style="36" customWidth="1"/>
    <col min="2" max="2" width="22.140625" style="24" customWidth="1"/>
    <col min="3" max="3" width="46.85546875" style="24" customWidth="1"/>
    <col min="4" max="4" width="22.140625" style="36" customWidth="1"/>
    <col min="5" max="5" width="22.140625" style="37" customWidth="1"/>
    <col min="6" max="6" width="22.140625" style="36" customWidth="1"/>
    <col min="7" max="7" width="25.28515625" style="24" customWidth="1"/>
    <col min="8" max="8" width="22.140625" style="26" customWidth="1"/>
    <col min="9" max="9" width="9.28515625" style="27" customWidth="1"/>
    <col min="10" max="10" width="9.28515625" style="28" customWidth="1"/>
    <col min="11" max="11" width="9.28515625" style="27" customWidth="1"/>
    <col min="12" max="13" width="9.28515625" style="29" customWidth="1"/>
    <col min="14" max="15" width="9.28515625" style="30" customWidth="1"/>
    <col min="16" max="29" width="6.7109375" style="30" customWidth="1"/>
    <col min="30" max="16384" width="9.140625" style="30"/>
  </cols>
  <sheetData>
    <row r="1" spans="1:12" ht="109.5" customHeight="1" x14ac:dyDescent="0.25">
      <c r="A1" s="23" t="s">
        <v>18</v>
      </c>
      <c r="D1" s="23" t="s">
        <v>18</v>
      </c>
      <c r="E1" s="23" t="s">
        <v>18</v>
      </c>
      <c r="F1" s="23" t="s">
        <v>18</v>
      </c>
      <c r="G1" s="25" t="s">
        <v>19</v>
      </c>
    </row>
    <row r="2" spans="1:12" ht="23.25" customHeight="1" thickBot="1" x14ac:dyDescent="0.3">
      <c r="A2" s="31" t="s">
        <v>0</v>
      </c>
      <c r="B2" s="32" t="s">
        <v>2</v>
      </c>
      <c r="C2" s="32" t="s">
        <v>1</v>
      </c>
      <c r="D2" s="33" t="s">
        <v>5</v>
      </c>
      <c r="E2" s="34" t="s">
        <v>3</v>
      </c>
      <c r="F2" s="35" t="s">
        <v>10</v>
      </c>
      <c r="G2" s="32" t="s">
        <v>4</v>
      </c>
      <c r="I2" s="27" t="s">
        <v>7</v>
      </c>
      <c r="J2" s="28" t="s">
        <v>6</v>
      </c>
      <c r="K2" s="27" t="s">
        <v>8</v>
      </c>
      <c r="L2" s="27" t="s">
        <v>8</v>
      </c>
    </row>
    <row r="3" spans="1:12" x14ac:dyDescent="0.25">
      <c r="A3" s="12"/>
      <c r="B3" s="13"/>
      <c r="C3" s="13"/>
      <c r="D3" s="14"/>
      <c r="E3" s="15"/>
      <c r="F3" s="14"/>
      <c r="G3" s="19" t="str">
        <f ca="1">IF(A3="","",IF(AND(A3&lt;&gt;"",D3=""),"Preencha o Vencimento",IF(AND(D3&lt;TODAY(),F3=""),"Em atraso",IF(Tabela1[[#This Row],[Data Pagamento]]&lt;&gt;"","Pago","Aguardando Pagamento"))))</f>
        <v/>
      </c>
      <c r="I3" s="27" t="str">
        <f>IF(Tabela1[[#This Row],[Data Recebimento]]="","",YEAR(Tabela1[[#This Row],[Vencimento]]))</f>
        <v/>
      </c>
      <c r="J3" s="28" t="str">
        <f>IF(Tabela1[[#This Row],[Data Recebimento]]="","",MONTH(Tabela1[[#This Row],[Vencimento]]))</f>
        <v/>
      </c>
      <c r="K3" s="27" t="str">
        <f>IF(Tabela1[[#This Row],[Data Recebimento]]="","",DAY(Tabela1[[#This Row],[Vencimento]]))</f>
        <v/>
      </c>
      <c r="L3" s="27" t="str">
        <f ca="1">IF(Tabela1[[#This Row],[Data Recebimento]]="","",IF(Tabela1[[#This Row],[Status]]="pago",-1,Tabela1[[#This Row],[Vencimento]]-TODAY()))</f>
        <v/>
      </c>
    </row>
    <row r="4" spans="1:12" x14ac:dyDescent="0.25">
      <c r="A4" s="16"/>
      <c r="B4" s="17"/>
      <c r="C4" s="17"/>
      <c r="D4" s="18"/>
      <c r="E4" s="15"/>
      <c r="F4" s="18"/>
      <c r="G4" s="20" t="str">
        <f ca="1">IF(A4="","",IF(AND(A4&lt;&gt;"",D4=""),"Preencha o Vencimento",IF(AND(D4&lt;TODAY(),F4=""),"Em atraso",IF(Tabela1[[#This Row],[Data Pagamento]]&lt;&gt;"","Pago","Aguardando Pagamento"))))</f>
        <v/>
      </c>
      <c r="I4" s="27" t="str">
        <f>IF(Tabela1[[#This Row],[Data Recebimento]]="","",YEAR(Tabela1[[#This Row],[Vencimento]]))</f>
        <v/>
      </c>
      <c r="J4" s="28" t="str">
        <f>IF(Tabela1[[#This Row],[Data Recebimento]]="","",MONTH(Tabela1[[#This Row],[Vencimento]]))</f>
        <v/>
      </c>
      <c r="K4" s="27" t="str">
        <f>IF(Tabela1[[#This Row],[Data Recebimento]]="","",DAY(Tabela1[[#This Row],[Vencimento]]))</f>
        <v/>
      </c>
      <c r="L4" s="27" t="str">
        <f ca="1">IF(Tabela1[[#This Row],[Data Recebimento]]="","",IF(Tabela1[[#This Row],[Status]]="pago",-1,Tabela1[[#This Row],[Vencimento]]-TODAY()))</f>
        <v/>
      </c>
    </row>
    <row r="5" spans="1:12" x14ac:dyDescent="0.25">
      <c r="A5" s="16"/>
      <c r="B5" s="17"/>
      <c r="C5" s="17"/>
      <c r="D5" s="18"/>
      <c r="E5" s="15"/>
      <c r="F5" s="18"/>
      <c r="G5" s="20" t="str">
        <f ca="1">IF(A5="","",IF(AND(A5&lt;&gt;"",D5=""),"Preencha o Vencimento",IF(AND(D5&lt;TODAY(),F5=""),"Em atraso",IF(Tabela1[[#This Row],[Data Pagamento]]&lt;&gt;"","Pago","Aguardando Pagamento"))))</f>
        <v/>
      </c>
      <c r="I5" s="27" t="str">
        <f>IF(Tabela1[[#This Row],[Data Recebimento]]="","",YEAR(Tabela1[[#This Row],[Vencimento]]))</f>
        <v/>
      </c>
      <c r="J5" s="28" t="str">
        <f>IF(Tabela1[[#This Row],[Data Recebimento]]="","",MONTH(Tabela1[[#This Row],[Vencimento]]))</f>
        <v/>
      </c>
      <c r="K5" s="27" t="str">
        <f>IF(Tabela1[[#This Row],[Data Recebimento]]="","",DAY(Tabela1[[#This Row],[Vencimento]]))</f>
        <v/>
      </c>
      <c r="L5" s="27" t="str">
        <f ca="1">IF(Tabela1[[#This Row],[Data Recebimento]]="","",IF(Tabela1[[#This Row],[Status]]="pago",-1,Tabela1[[#This Row],[Vencimento]]-TODAY()))</f>
        <v/>
      </c>
    </row>
    <row r="6" spans="1:12" x14ac:dyDescent="0.25">
      <c r="A6" s="16"/>
      <c r="B6" s="17"/>
      <c r="C6" s="17"/>
      <c r="D6" s="18"/>
      <c r="E6" s="15"/>
      <c r="F6" s="18"/>
      <c r="G6" s="20" t="str">
        <f ca="1">IF(A6="","",IF(AND(A6&lt;&gt;"",D6=""),"Preencha o Vencimento",IF(AND(D6&lt;TODAY(),F6=""),"Em atraso",IF(Tabela1[[#This Row],[Data Pagamento]]&lt;&gt;"","Pago","Aguardando Pagamento"))))</f>
        <v/>
      </c>
      <c r="I6" s="27" t="str">
        <f>IF(Tabela1[[#This Row],[Data Recebimento]]="","",YEAR(Tabela1[[#This Row],[Vencimento]]))</f>
        <v/>
      </c>
      <c r="J6" s="28" t="str">
        <f>IF(Tabela1[[#This Row],[Data Recebimento]]="","",MONTH(Tabela1[[#This Row],[Vencimento]]))</f>
        <v/>
      </c>
      <c r="K6" s="27" t="str">
        <f>IF(Tabela1[[#This Row],[Data Recebimento]]="","",DAY(Tabela1[[#This Row],[Vencimento]]))</f>
        <v/>
      </c>
      <c r="L6" s="27" t="str">
        <f ca="1">IF(Tabela1[[#This Row],[Data Recebimento]]="","",IF(Tabela1[[#This Row],[Status]]="pago",-1,Tabela1[[#This Row],[Vencimento]]-TODAY()))</f>
        <v/>
      </c>
    </row>
    <row r="7" spans="1:12" x14ac:dyDescent="0.25">
      <c r="A7" s="16"/>
      <c r="B7" s="17"/>
      <c r="C7" s="17"/>
      <c r="D7" s="18"/>
      <c r="E7" s="15"/>
      <c r="F7" s="18"/>
      <c r="G7" s="20" t="str">
        <f ca="1">IF(A7="","",IF(AND(A7&lt;&gt;"",D7=""),"Preencha o Vencimento",IF(AND(D7&lt;TODAY(),F7=""),"Em atraso",IF(Tabela1[[#This Row],[Data Pagamento]]&lt;&gt;"","Pago","Aguardando Pagamento"))))</f>
        <v/>
      </c>
      <c r="I7" s="27" t="str">
        <f>IF(Tabela1[[#This Row],[Data Recebimento]]="","",YEAR(Tabela1[[#This Row],[Vencimento]]))</f>
        <v/>
      </c>
      <c r="J7" s="28" t="str">
        <f>IF(Tabela1[[#This Row],[Data Recebimento]]="","",MONTH(Tabela1[[#This Row],[Vencimento]]))</f>
        <v/>
      </c>
      <c r="K7" s="27" t="str">
        <f>IF(Tabela1[[#This Row],[Data Recebimento]]="","",DAY(Tabela1[[#This Row],[Vencimento]]))</f>
        <v/>
      </c>
      <c r="L7" s="27" t="str">
        <f ca="1">IF(Tabela1[[#This Row],[Data Recebimento]]="","",IF(Tabela1[[#This Row],[Status]]="pago",-1,Tabela1[[#This Row],[Vencimento]]-TODAY()))</f>
        <v/>
      </c>
    </row>
    <row r="8" spans="1:12" x14ac:dyDescent="0.25">
      <c r="A8" s="16"/>
      <c r="B8" s="17"/>
      <c r="C8" s="17"/>
      <c r="D8" s="18"/>
      <c r="E8" s="15"/>
      <c r="F8" s="18"/>
      <c r="G8" s="20" t="str">
        <f ca="1">IF(A8="","",IF(AND(A8&lt;&gt;"",D8=""),"Preencha o Vencimento",IF(AND(D8&lt;TODAY(),F8=""),"Em atraso",IF(Tabela1[[#This Row],[Data Pagamento]]&lt;&gt;"","Pago","Aguardando Pagamento"))))</f>
        <v/>
      </c>
      <c r="I8" s="27" t="str">
        <f>IF(Tabela1[[#This Row],[Data Recebimento]]="","",YEAR(Tabela1[[#This Row],[Vencimento]]))</f>
        <v/>
      </c>
      <c r="J8" s="28" t="str">
        <f>IF(Tabela1[[#This Row],[Data Recebimento]]="","",MONTH(Tabela1[[#This Row],[Vencimento]]))</f>
        <v/>
      </c>
      <c r="K8" s="27" t="str">
        <f>IF(Tabela1[[#This Row],[Data Recebimento]]="","",DAY(Tabela1[[#This Row],[Vencimento]]))</f>
        <v/>
      </c>
      <c r="L8" s="27" t="str">
        <f ca="1">IF(Tabela1[[#This Row],[Data Recebimento]]="","",IF(Tabela1[[#This Row],[Status]]="pago",-1,Tabela1[[#This Row],[Vencimento]]-TODAY()))</f>
        <v/>
      </c>
    </row>
    <row r="9" spans="1:12" x14ac:dyDescent="0.25">
      <c r="A9" s="16"/>
      <c r="B9" s="17"/>
      <c r="C9" s="17"/>
      <c r="D9" s="18"/>
      <c r="E9" s="15"/>
      <c r="F9" s="18"/>
      <c r="G9" s="20" t="str">
        <f ca="1">IF(A9="","",IF(AND(A9&lt;&gt;"",D9=""),"Preencha o Vencimento",IF(AND(D9&lt;TODAY(),F9=""),"Em atraso",IF(Tabela1[[#This Row],[Data Pagamento]]&lt;&gt;"","Pago","Aguardando Pagamento"))))</f>
        <v/>
      </c>
      <c r="I9" s="27" t="str">
        <f>IF(Tabela1[[#This Row],[Data Recebimento]]="","",YEAR(Tabela1[[#This Row],[Vencimento]]))</f>
        <v/>
      </c>
      <c r="J9" s="28" t="str">
        <f>IF(Tabela1[[#This Row],[Data Recebimento]]="","",MONTH(Tabela1[[#This Row],[Vencimento]]))</f>
        <v/>
      </c>
      <c r="K9" s="27" t="str">
        <f>IF(Tabela1[[#This Row],[Data Recebimento]]="","",DAY(Tabela1[[#This Row],[Vencimento]]))</f>
        <v/>
      </c>
      <c r="L9" s="27" t="str">
        <f ca="1">IF(Tabela1[[#This Row],[Data Recebimento]]="","",IF(Tabela1[[#This Row],[Status]]="pago",-1,Tabela1[[#This Row],[Vencimento]]-TODAY()))</f>
        <v/>
      </c>
    </row>
    <row r="10" spans="1:12" x14ac:dyDescent="0.25">
      <c r="A10" s="16"/>
      <c r="B10" s="17"/>
      <c r="C10" s="17"/>
      <c r="D10" s="18"/>
      <c r="E10" s="15"/>
      <c r="F10" s="18"/>
      <c r="G10" s="20" t="str">
        <f ca="1">IF(A10="","",IF(AND(A10&lt;&gt;"",D10=""),"Preencha o Vencimento",IF(AND(D10&lt;TODAY(),F10=""),"Em atraso",IF(Tabela1[[#This Row],[Data Pagamento]]&lt;&gt;"","Pago","Aguardando Pagamento"))))</f>
        <v/>
      </c>
      <c r="I10" s="27" t="str">
        <f>IF(Tabela1[[#This Row],[Data Recebimento]]="","",YEAR(Tabela1[[#This Row],[Vencimento]]))</f>
        <v/>
      </c>
      <c r="J10" s="28" t="str">
        <f>IF(Tabela1[[#This Row],[Data Recebimento]]="","",MONTH(Tabela1[[#This Row],[Vencimento]]))</f>
        <v/>
      </c>
      <c r="K10" s="27" t="str">
        <f>IF(Tabela1[[#This Row],[Data Recebimento]]="","",DAY(Tabela1[[#This Row],[Vencimento]]))</f>
        <v/>
      </c>
      <c r="L10" s="27" t="str">
        <f ca="1">IF(Tabela1[[#This Row],[Data Recebimento]]="","",IF(Tabela1[[#This Row],[Status]]="pago",-1,Tabela1[[#This Row],[Vencimento]]-TODAY()))</f>
        <v/>
      </c>
    </row>
    <row r="11" spans="1:12" x14ac:dyDescent="0.25">
      <c r="A11" s="16"/>
      <c r="B11" s="17"/>
      <c r="C11" s="17"/>
      <c r="D11" s="18"/>
      <c r="E11" s="15"/>
      <c r="F11" s="18"/>
      <c r="G11" s="20" t="str">
        <f ca="1">IF(A11="","",IF(AND(A11&lt;&gt;"",D11=""),"Preencha o Vencimento",IF(AND(D11&lt;TODAY(),F11=""),"Em atraso",IF(Tabela1[[#This Row],[Data Pagamento]]&lt;&gt;"","Pago","Aguardando Pagamento"))))</f>
        <v/>
      </c>
      <c r="I11" s="27" t="str">
        <f>IF(Tabela1[[#This Row],[Data Recebimento]]="","",YEAR(Tabela1[[#This Row],[Vencimento]]))</f>
        <v/>
      </c>
      <c r="J11" s="28" t="str">
        <f>IF(Tabela1[[#This Row],[Data Recebimento]]="","",MONTH(Tabela1[[#This Row],[Vencimento]]))</f>
        <v/>
      </c>
      <c r="K11" s="27" t="str">
        <f>IF(Tabela1[[#This Row],[Data Recebimento]]="","",DAY(Tabela1[[#This Row],[Vencimento]]))</f>
        <v/>
      </c>
      <c r="L11" s="27" t="str">
        <f ca="1">IF(Tabela1[[#This Row],[Data Recebimento]]="","",IF(Tabela1[[#This Row],[Status]]="pago",-1,Tabela1[[#This Row],[Vencimento]]-TODAY()))</f>
        <v/>
      </c>
    </row>
    <row r="12" spans="1:12" x14ac:dyDescent="0.25">
      <c r="A12" s="16"/>
      <c r="B12" s="17"/>
      <c r="C12" s="17"/>
      <c r="D12" s="18"/>
      <c r="E12" s="15"/>
      <c r="F12" s="18"/>
      <c r="G12" s="20" t="str">
        <f ca="1">IF(A12="","",IF(AND(A12&lt;&gt;"",D12=""),"Preencha o Vencimento",IF(AND(D12&lt;TODAY(),F12=""),"Em atraso",IF(Tabela1[[#This Row],[Data Pagamento]]&lt;&gt;"","Pago","Aguardando Pagamento"))))</f>
        <v/>
      </c>
      <c r="I12" s="27" t="str">
        <f>IF(Tabela1[[#This Row],[Data Recebimento]]="","",YEAR(Tabela1[[#This Row],[Vencimento]]))</f>
        <v/>
      </c>
      <c r="J12" s="28" t="str">
        <f>IF(Tabela1[[#This Row],[Data Recebimento]]="","",MONTH(Tabela1[[#This Row],[Vencimento]]))</f>
        <v/>
      </c>
      <c r="K12" s="27" t="str">
        <f>IF(Tabela1[[#This Row],[Data Recebimento]]="","",DAY(Tabela1[[#This Row],[Vencimento]]))</f>
        <v/>
      </c>
      <c r="L12" s="27" t="str">
        <f ca="1">IF(Tabela1[[#This Row],[Data Recebimento]]="","",IF(Tabela1[[#This Row],[Status]]="pago",-1,Tabela1[[#This Row],[Vencimento]]-TODAY()))</f>
        <v/>
      </c>
    </row>
    <row r="13" spans="1:12" x14ac:dyDescent="0.25">
      <c r="A13" s="16"/>
      <c r="B13" s="17"/>
      <c r="C13" s="17"/>
      <c r="D13" s="18"/>
      <c r="E13" s="15"/>
      <c r="F13" s="18"/>
      <c r="G13" s="20" t="str">
        <f ca="1">IF(A13="","",IF(AND(A13&lt;&gt;"",D13=""),"Preencha o Vencimento",IF(AND(D13&lt;TODAY(),F13=""),"Em atraso",IF(Tabela1[[#This Row],[Data Pagamento]]&lt;&gt;"","Pago","Aguardando Pagamento"))))</f>
        <v/>
      </c>
      <c r="I13" s="27" t="str">
        <f>IF(Tabela1[[#This Row],[Data Recebimento]]="","",YEAR(Tabela1[[#This Row],[Vencimento]]))</f>
        <v/>
      </c>
      <c r="J13" s="28" t="str">
        <f>IF(Tabela1[[#This Row],[Data Recebimento]]="","",MONTH(Tabela1[[#This Row],[Vencimento]]))</f>
        <v/>
      </c>
      <c r="K13" s="27" t="str">
        <f>IF(Tabela1[[#This Row],[Data Recebimento]]="","",DAY(Tabela1[[#This Row],[Vencimento]]))</f>
        <v/>
      </c>
      <c r="L13" s="27" t="str">
        <f ca="1">IF(Tabela1[[#This Row],[Data Recebimento]]="","",IF(Tabela1[[#This Row],[Status]]="pago",-1,Tabela1[[#This Row],[Vencimento]]-TODAY()))</f>
        <v/>
      </c>
    </row>
    <row r="14" spans="1:12" x14ac:dyDescent="0.25">
      <c r="A14" s="16"/>
      <c r="B14" s="17"/>
      <c r="C14" s="17"/>
      <c r="D14" s="18"/>
      <c r="E14" s="15"/>
      <c r="F14" s="18"/>
      <c r="G14" s="20" t="str">
        <f ca="1">IF(A14="","",IF(AND(A14&lt;&gt;"",D14=""),"Preencha o Vencimento",IF(AND(D14&lt;TODAY(),F14=""),"Em atraso",IF(Tabela1[[#This Row],[Data Pagamento]]&lt;&gt;"","Pago","Aguardando Pagamento"))))</f>
        <v/>
      </c>
      <c r="I14" s="27" t="str">
        <f>IF(Tabela1[[#This Row],[Data Recebimento]]="","",YEAR(Tabela1[[#This Row],[Vencimento]]))</f>
        <v/>
      </c>
      <c r="J14" s="28" t="str">
        <f>IF(Tabela1[[#This Row],[Data Recebimento]]="","",MONTH(Tabela1[[#This Row],[Vencimento]]))</f>
        <v/>
      </c>
      <c r="K14" s="27" t="str">
        <f>IF(Tabela1[[#This Row],[Data Recebimento]]="","",DAY(Tabela1[[#This Row],[Vencimento]]))</f>
        <v/>
      </c>
      <c r="L14" s="27" t="str">
        <f ca="1">IF(Tabela1[[#This Row],[Data Recebimento]]="","",IF(Tabela1[[#This Row],[Status]]="pago",-1,Tabela1[[#This Row],[Vencimento]]-TODAY()))</f>
        <v/>
      </c>
    </row>
    <row r="15" spans="1:12" x14ac:dyDescent="0.25">
      <c r="A15" s="16"/>
      <c r="B15" s="17"/>
      <c r="C15" s="17"/>
      <c r="D15" s="18"/>
      <c r="E15" s="15"/>
      <c r="F15" s="18">
        <v>2</v>
      </c>
      <c r="G15" s="20" t="str">
        <f ca="1">IF(A15="","",IF(AND(A15&lt;&gt;"",D15=""),"Preencha o Vencimento",IF(AND(D15&lt;TODAY(),F15=""),"Em atraso",IF(Tabela1[[#This Row],[Data Pagamento]]&lt;&gt;"","Pago","Aguardando Pagamento"))))</f>
        <v/>
      </c>
      <c r="I15" s="27" t="str">
        <f>IF(Tabela1[[#This Row],[Data Recebimento]]="","",YEAR(Tabela1[[#This Row],[Vencimento]]))</f>
        <v/>
      </c>
      <c r="J15" s="28" t="str">
        <f>IF(Tabela1[[#This Row],[Data Recebimento]]="","",MONTH(Tabela1[[#This Row],[Vencimento]]))</f>
        <v/>
      </c>
      <c r="K15" s="27" t="str">
        <f>IF(Tabela1[[#This Row],[Data Recebimento]]="","",DAY(Tabela1[[#This Row],[Vencimento]]))</f>
        <v/>
      </c>
      <c r="L15" s="27" t="str">
        <f ca="1">IF(Tabela1[[#This Row],[Data Recebimento]]="","",IF(Tabela1[[#This Row],[Status]]="pago",-1,Tabela1[[#This Row],[Vencimento]]-TODAY()))</f>
        <v/>
      </c>
    </row>
    <row r="16" spans="1:12" x14ac:dyDescent="0.25">
      <c r="A16" s="16">
        <v>45261</v>
      </c>
      <c r="B16" s="17">
        <v>1600</v>
      </c>
      <c r="C16" s="17" t="s">
        <v>20</v>
      </c>
      <c r="D16" s="18">
        <v>45261</v>
      </c>
      <c r="E16" s="15">
        <v>407</v>
      </c>
      <c r="F16" s="18">
        <v>45262</v>
      </c>
      <c r="G16" s="20" t="str">
        <f ca="1">IF(A16="","",IF(AND(A16&lt;&gt;"",D16=""),"Preencha o Vencimento",IF(AND(D16&lt;TODAY(),F16=""),"Em atraso",IF(Tabela1[[#This Row],[Data Pagamento]]&lt;&gt;"","Pago","Aguardando Pagamento"))))</f>
        <v>Pago</v>
      </c>
      <c r="I16" s="27">
        <f>IF(Tabela1[[#This Row],[Data Recebimento]]="","",YEAR(Tabela1[[#This Row],[Vencimento]]))</f>
        <v>2023</v>
      </c>
      <c r="J16" s="28">
        <f>IF(Tabela1[[#This Row],[Data Recebimento]]="","",MONTH(Tabela1[[#This Row],[Vencimento]]))</f>
        <v>12</v>
      </c>
      <c r="K16" s="27">
        <f>IF(Tabela1[[#This Row],[Data Recebimento]]="","",DAY(Tabela1[[#This Row],[Vencimento]]))</f>
        <v>1</v>
      </c>
      <c r="L16" s="27">
        <f ca="1">IF(Tabela1[[#This Row],[Data Recebimento]]="","",IF(Tabela1[[#This Row],[Status]]="pago",-1,Tabela1[[#This Row],[Vencimento]]-TODAY()))</f>
        <v>-1</v>
      </c>
    </row>
    <row r="17" spans="1:12" x14ac:dyDescent="0.25">
      <c r="A17" s="16">
        <v>45229</v>
      </c>
      <c r="B17" s="17">
        <v>1700</v>
      </c>
      <c r="C17" s="17" t="s">
        <v>21</v>
      </c>
      <c r="D17" s="18">
        <v>45230</v>
      </c>
      <c r="E17" s="15">
        <v>582</v>
      </c>
      <c r="F17" s="18"/>
      <c r="G17" s="20" t="str">
        <f ca="1">IF(A17="","",IF(AND(A17&lt;&gt;"",D17=""),"Preencha o Vencimento",IF(AND(D17&lt;TODAY(),F17=""),"Em atraso",IF(Tabela1[[#This Row],[Data Pagamento]]&lt;&gt;"","Pago","Aguardando Pagamento"))))</f>
        <v>Em atraso</v>
      </c>
      <c r="I17" s="27">
        <f>IF(Tabela1[[#This Row],[Data Recebimento]]="","",YEAR(Tabela1[[#This Row],[Vencimento]]))</f>
        <v>2023</v>
      </c>
      <c r="J17" s="28">
        <f>IF(Tabela1[[#This Row],[Data Recebimento]]="","",MONTH(Tabela1[[#This Row],[Vencimento]]))</f>
        <v>10</v>
      </c>
      <c r="K17" s="27">
        <f>IF(Tabela1[[#This Row],[Data Recebimento]]="","",DAY(Tabela1[[#This Row],[Vencimento]]))</f>
        <v>31</v>
      </c>
      <c r="L17" s="27">
        <f ca="1">IF(Tabela1[[#This Row],[Data Recebimento]]="","",IF(Tabela1[[#This Row],[Status]]="pago",-1,Tabela1[[#This Row],[Vencimento]]-TODAY()))</f>
        <v>-93</v>
      </c>
    </row>
  </sheetData>
  <sheetProtection algorithmName="SHA-512" hashValue="lPGmp/yGioNEAOukl1YYPpyEQwmuDeqwei8rgi1XLaT6VJ9k4z56a+sOCN5e0RJIs+MXL3ijbuLPFpUL8wZqww==" saltValue="2upXuR5AJI49pGVDjYyQ8w==" spinCount="100000" sheet="1" objects="1" scenarios="1" autoFilter="0"/>
  <conditionalFormatting sqref="G3:G90013">
    <cfRule type="expression" dxfId="2" priority="1">
      <formula>$G3="Em atraso"</formula>
    </cfRule>
    <cfRule type="expression" dxfId="1" priority="2">
      <formula>$G3="Pago"</formula>
    </cfRule>
    <cfRule type="expression" dxfId="0" priority="3">
      <formula>$G3&lt;&gt;""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EF75-D481-4D56-BEBA-C630074CD3BA}">
  <dimension ref="D10"/>
  <sheetViews>
    <sheetView workbookViewId="0"/>
  </sheetViews>
  <sheetFormatPr defaultRowHeight="15" x14ac:dyDescent="0.25"/>
  <cols>
    <col min="1" max="16384" width="9.140625" style="22"/>
  </cols>
  <sheetData>
    <row r="10" spans="4:4" x14ac:dyDescent="0.25">
      <c r="D10" s="21"/>
    </row>
  </sheetData>
  <sheetProtection algorithmName="SHA-512" hashValue="TFUj9gluopJTx20YdaLM05mCVZkA8GyaxZDgCCvNaodEICup+7/uCHYsLGZL/919E0wiG8mDKbzN+mABe7rzEA==" saltValue="VQUQNZStTx3wHl5yhOG2FA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  R e c e b i m e n t o 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 N F 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 C o l u m n s \ F o r n e c e d o r 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 C o l u m n s \ V e n c i m e n t o 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  p a g a m e n t o 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9 6 4 5 f 6 2 8 - c 5 6 d - 4 d f 7 - 9 c 2 a - 7 2 0 6 8 1 e d 3 9 f a " > < C u s t o m C o n t e n t > < ! [ C D A T A [ < ? x m l   v e r s i o n = " 1 . 0 "   e n c o d i n g = " u t f - 1 6 " ? > < S e t t i n g s > < C a l c u l a t e d F i e l d s > < i t e m > < M e a s u r e N a m e > M e d i d a 0 0 1 < / M e a s u r e N a m e > < D i s p l a y N a m e > M e d i d a 0 0 1 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a b e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 D a t a   R e c e b i m e n t o < / s t r i n g > < / k e y > < v a l u e > < i n t > 1 5 0 < / i n t > < / v a l u e > < / i t e m > < i t e m > < k e y > < s t r i n g > N � m e r o   N F < / s t r i n g > < / k e y > < v a l u e > < i n t > 1 0 7 < / i n t > < / v a l u e > < / i t e m > < i t e m > < k e y > < s t r i n g > F o r n e c e d o r < / s t r i n g > < / k e y > < v a l u e > < i n t > 1 0 7 < / i n t > < / v a l u e > < / i t e m > < i t e m > < k e y > < s t r i n g > V e n c i m e n t o < / s t r i n g > < / k e y > < v a l u e > < i n t > 1 1 1 < / i n t > < / v a l u e > < / i t e m > < i t e m > < k e y > < s t r i n g > V a l o r < / s t r i n g > < / k e y > < v a l u e > < i n t > 6 8 < / i n t > < / v a l u e > < / i t e m > < i t e m > < k e y > < s t r i n g > D a t a   p a g a m e n t o < / s t r i n g > < / k e y > < v a l u e > < i n t > 1 3 7 < / i n t > < / v a l u e > < / i t e m > < i t e m > < k e y > < s t r i n g > S t a t u s < / s t r i n g > < / k e y > < v a l u e > < i n t > 7 4 < / i n t > < / v a l u e > < / i t e m > < / C o l u m n W i d t h s > < C o l u m n D i s p l a y I n d e x > < i t e m > < k e y > < s t r i n g > D a t a   R e c e b i m e n t o < / s t r i n g > < / k e y > < v a l u e > < i n t > 0 < / i n t > < / v a l u e > < / i t e m > < i t e m > < k e y > < s t r i n g > N � m e r o   N F < / s t r i n g > < / k e y > < v a l u e > < i n t > 1 < / i n t > < / v a l u e > < / i t e m > < i t e m > < k e y > < s t r i n g > F o r n e c e d o r < / s t r i n g > < / k e y > < v a l u e > < i n t > 2 < / i n t > < / v a l u e > < / i t e m > < i t e m > < k e y > < s t r i n g > V e n c i m e n t o < / s t r i n g > < / k e y > < v a l u e > < i n t > 3 < / i n t > < / v a l u e > < / i t e m > < i t e m > < k e y > < s t r i n g > V a l o r < / s t r i n g > < / k e y > < v a l u e > < i n t > 4 < / i n t > < / v a l u e > < / i t e m > < i t e m > < k e y > < s t r i n g > D a t a   p a g a m e n t o < / s t r i n g > < / k e y > < v a l u e > < i n t > 5 < / i n t > < / v a l u e > < / i t e m > < i t e m > < k e y > < s t r i n g > S t a t u s 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m n N R V g U d + g m k A A A A 9 g A A A B I A H A B D b 2 5 m a W c v U G F j a 2 F n Z S 5 4 b W w g o h g A K K A U A A A A A A A A A A A A A A A A A A A A A A A A A A A A h Y 9 B D o I w F E S v Q r q n L S U m h n x K o l t J j C b G b V M q N E I h t F j u 5 s I j e Q U x i r p z O W / e Y u Z + v U E 2 N n V w U b 3 V r U l R h C k K l J F t o U 2 Z o s G d w i X K O G y F P I t S B Z N s b D L a I k W V c 1 1 C i P c e + x i 3 f U k Y p R E 5 5 p u 9 r F Q j 0 E f W / + V Q G + u E k Q p x O L z G c I a j i O E F i z E F M k P I t f k K b N r 7 b H 8 g r I f a D b 3 i n Q t X O y B z B P L + w B 9 Q S w M E F A A C A A g A m n N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z U V Y o i k e 4 D g A A A B E A A A A T A B w A R m 9 y b X V s Y X M v U 2 V j d G l v b j E u b S C i G A A o o B Q A A A A A A A A A A A A A A A A A A A A A A A A A A A A r T k 0 u y c z P U w i G 0 I b W A F B L A Q I t A B Q A A g A I A J p z U V Y F H f o J p A A A A P Y A A A A S A A A A A A A A A A A A A A A A A A A A A A B D b 2 5 m a W c v U G F j a 2 F n Z S 5 4 b W x Q S w E C L Q A U A A I A C A C a c 1 F W D 8 r p q 6 Q A A A D p A A A A E w A A A A A A A A A A A A A A A A D w A A A A W 0 N v b n R l b n R f V H l w Z X N d L n h t b F B L A Q I t A B Q A A g A I A J p z U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G 1 v v Q 5 c u 0 T L P q P t U e I B J a A A A A A A I A A A A A A B B m A A A A A Q A A I A A A A B u a 4 R r 5 Y / 0 q O w + W v p G K S S W Z J t I b Y c g i J M i B R 9 s S X q p e A A A A A A 6 A A A A A A g A A I A A A A F e E k Z D z F I f x H W Q w b s 6 Q I D 6 z c w t + h e m 2 i H u M X Z s t p 3 C 8 U A A A A B l i C e i v J D P N O U / F P J 9 9 O A c e d b q s 7 v 0 O k t M C C q I 7 F 9 7 9 o j e / d 6 C 0 7 X v / V X W E B d C h n I z C H F C X G H 4 E L 4 G V 2 m Z 0 e L f w k h b T r 3 5 y 1 z v X o Q + D x s / d Q A A A A G 3 9 t I P m R U U b e B 4 Z X C P Y Z V H n 5 A O o w b L s 7 W E f E O t i H z S F K w P A T M 9 A K v S f 7 3 C T B C i / h 8 w m Q / l I Z 1 8 W v f 2 g n G 6 x J K s = < / D a t a M a s h u p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DAFEDE18-CC4C-4188-8AE5-FB78CB4BEBB3}">
  <ds:schemaRefs/>
</ds:datastoreItem>
</file>

<file path=customXml/itemProps2.xml><?xml version="1.0" encoding="utf-8"?>
<ds:datastoreItem xmlns:ds="http://schemas.openxmlformats.org/officeDocument/2006/customXml" ds:itemID="{C3B8251F-AD25-47B8-B270-6724A758FD96}">
  <ds:schemaRefs/>
</ds:datastoreItem>
</file>

<file path=customXml/itemProps3.xml><?xml version="1.0" encoding="utf-8"?>
<ds:datastoreItem xmlns:ds="http://schemas.openxmlformats.org/officeDocument/2006/customXml" ds:itemID="{2BA07D42-E176-45B7-A43D-3528C2066D9A}">
  <ds:schemaRefs/>
</ds:datastoreItem>
</file>

<file path=customXml/itemProps4.xml><?xml version="1.0" encoding="utf-8"?>
<ds:datastoreItem xmlns:ds="http://schemas.openxmlformats.org/officeDocument/2006/customXml" ds:itemID="{90C0BB31-C36D-47F6-89F9-71FC78BFE1CD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DD7B472C-1188-4841-96A8-AD60DA7A012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Tutorial</vt:lpstr>
      <vt:lpstr>Dashboard</vt:lpstr>
      <vt:lpstr>Lançamentos</vt:lpstr>
      <vt:lpstr>AJUDA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Zé Planilha</dc:creator>
  <cp:lastModifiedBy>Matheus Soares</cp:lastModifiedBy>
  <dcterms:created xsi:type="dcterms:W3CDTF">2015-06-05T18:19:34Z</dcterms:created>
  <dcterms:modified xsi:type="dcterms:W3CDTF">2024-02-01T17:09:10Z</dcterms:modified>
</cp:coreProperties>
</file>