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15. 5W2H\v2.1\"/>
    </mc:Choice>
  </mc:AlternateContent>
  <xr:revisionPtr revIDLastSave="0" documentId="13_ncr:1_{3D9C1A0B-018B-4C8C-90F1-9509162CA194}" xr6:coauthVersionLast="47" xr6:coauthVersionMax="47" xr10:uidLastSave="{00000000-0000-0000-0000-000000000000}"/>
  <workbookProtection workbookAlgorithmName="SHA-512" workbookHashValue="JoAawpvO2xYgqQLDqh37whBmdG/KGbKZ9uCUkYr8Lc9PTPOUDA5kOEyDhr8zOQeZKXrVndr6DLFvjzqYQKB5JA==" workbookSaltValue="Ib4ebh1txOYJ0nIQBOHZ3A==" workbookSpinCount="100000" lockStructure="1"/>
  <bookViews>
    <workbookView xWindow="-120" yWindow="-120" windowWidth="29040" windowHeight="15720" xr2:uid="{DB45A7B8-5B39-4436-8FC1-6048D1C52129}"/>
  </bookViews>
  <sheets>
    <sheet name="Tutorial" sheetId="7" r:id="rId1"/>
    <sheet name="Index" sheetId="5" r:id="rId2"/>
    <sheet name="Dashboard" sheetId="1" r:id="rId3"/>
    <sheet name="controles" sheetId="3" state="veryHidden" r:id="rId4"/>
    <sheet name="base" sheetId="2" r:id="rId5"/>
    <sheet name="Tradução" sheetId="4" r:id="rId6"/>
    <sheet name="AJUDA" sheetId="6" r:id="rId7"/>
  </sheets>
  <externalReferences>
    <externalReference r:id="rId8"/>
  </externalReferences>
  <definedNames>
    <definedName name="_xlnm._FilterDatabase" localSheetId="4" hidden="1">base!$B$5:$M$13</definedName>
    <definedName name="primeiro">INDEX([1]Logotipos!$C$2:$C$5,MATCH([1]Dados!$K$16,[1]Logotipos!$B$2:$B$5,0))</definedName>
    <definedName name="quarto">INDEX([1]Logotipos!$C$2:$C$5,MATCH([1]Dados!$K$19,[1]Logotipos!$B$2:$B$5,0))</definedName>
    <definedName name="segundo">INDEX([1]Logotipos!$C$2:$C$5,MATCH([1]Dados!$K$17,[1]Logotipos!$B$2:$B$5,0))</definedName>
    <definedName name="terceiro">INDEX([1]Logotipos!$C$2:$C$5,MATCH([1]Dados!$K$18,[1]Logotipos!$B$2:$B$5,0))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2" l="1"/>
  <c r="H11" i="2"/>
  <c r="H9" i="2"/>
  <c r="H10" i="2" l="1"/>
  <c r="M13" i="2"/>
  <c r="M12" i="2"/>
  <c r="M10" i="2"/>
  <c r="M8" i="2"/>
  <c r="M7" i="2"/>
  <c r="M6" i="2"/>
  <c r="M9" i="2"/>
  <c r="H7" i="2"/>
  <c r="H8" i="2"/>
  <c r="H12" i="2"/>
  <c r="H13" i="2"/>
  <c r="H6" i="2"/>
  <c r="C30" i="1" l="1" a="1"/>
  <c r="C30" i="1" s="1"/>
  <c r="D30" i="1" a="1"/>
  <c r="D30" i="1" s="1"/>
  <c r="E30" i="1" a="1"/>
  <c r="E30" i="1" s="1"/>
  <c r="F30" i="1" a="1"/>
  <c r="F30" i="1" s="1"/>
  <c r="G30" i="1" a="1"/>
  <c r="G30" i="1" s="1"/>
  <c r="H30" i="1" a="1"/>
  <c r="H30" i="1" s="1"/>
  <c r="I30" i="1" a="1"/>
  <c r="I30" i="1" s="1"/>
  <c r="J30" i="1" a="1"/>
  <c r="J30" i="1" s="1"/>
  <c r="K30" i="1" a="1"/>
  <c r="K30" i="1" s="1"/>
  <c r="L30" i="1" a="1"/>
  <c r="L30" i="1" s="1"/>
  <c r="M30" i="1" a="1"/>
  <c r="M30" i="1" s="1"/>
  <c r="B30" i="1" a="1"/>
  <c r="B30" i="1" s="1"/>
  <c r="L3" i="3"/>
  <c r="L4" i="3"/>
  <c r="H2" i="3"/>
  <c r="H3" i="3" s="1"/>
  <c r="P5" i="3"/>
  <c r="P6" i="3"/>
  <c r="P7" i="3"/>
  <c r="P8" i="3"/>
  <c r="P9" i="3"/>
  <c r="P10" i="3"/>
  <c r="P11" i="3"/>
  <c r="P12" i="3"/>
  <c r="P13" i="3"/>
  <c r="P14" i="3"/>
  <c r="P15" i="3"/>
  <c r="P4" i="3"/>
  <c r="B54" i="3"/>
  <c r="F37" i="3"/>
  <c r="F36" i="3"/>
  <c r="B37" i="3"/>
  <c r="B48" i="3"/>
  <c r="E16" i="3"/>
  <c r="B18" i="3"/>
  <c r="B17" i="3"/>
  <c r="B16" i="3"/>
  <c r="N49" i="3"/>
  <c r="M49" i="3"/>
  <c r="L49" i="3"/>
  <c r="K49" i="3"/>
  <c r="J49" i="3"/>
  <c r="I49" i="3"/>
  <c r="H49" i="3"/>
  <c r="G49" i="3"/>
  <c r="F49" i="3"/>
  <c r="E49" i="3"/>
  <c r="D49" i="3"/>
  <c r="C49" i="3"/>
  <c r="B49" i="3"/>
  <c r="M42" i="3"/>
  <c r="L42" i="3"/>
  <c r="K42" i="3"/>
  <c r="J42" i="3"/>
  <c r="I42" i="3"/>
  <c r="H42" i="3"/>
  <c r="G42" i="3"/>
  <c r="F42" i="3"/>
  <c r="E42" i="3"/>
  <c r="D42" i="3"/>
  <c r="C42" i="3"/>
  <c r="B42" i="3"/>
  <c r="A44" i="3"/>
  <c r="A32" i="1" s="1"/>
  <c r="A43" i="3"/>
  <c r="A31" i="1" s="1"/>
  <c r="B41" i="3"/>
  <c r="B35" i="3"/>
  <c r="B30" i="3"/>
  <c r="Q5" i="3" l="1"/>
  <c r="Q4" i="3"/>
  <c r="P3" i="3"/>
  <c r="Q15" i="3"/>
  <c r="Q14" i="3"/>
  <c r="Q13" i="3"/>
  <c r="Q12" i="3"/>
  <c r="Q11" i="3"/>
  <c r="Q10" i="3"/>
  <c r="Q9" i="3"/>
  <c r="Q8" i="3"/>
  <c r="Q7" i="3"/>
  <c r="Q6" i="3"/>
  <c r="H4" i="3"/>
  <c r="B25" i="3"/>
  <c r="Q6" i="2" l="1"/>
  <c r="Q3" i="3"/>
  <c r="R6" i="2"/>
  <c r="P6" i="2"/>
  <c r="O6" i="2"/>
  <c r="B11" i="3"/>
  <c r="B10" i="3"/>
  <c r="Q8" i="2" l="1"/>
  <c r="Q7" i="2"/>
  <c r="R7" i="2"/>
  <c r="B9" i="3"/>
  <c r="B2" i="3"/>
  <c r="R8" i="2" l="1"/>
  <c r="Q9" i="2"/>
  <c r="O8" i="2"/>
  <c r="P8" i="2"/>
  <c r="O7" i="2"/>
  <c r="P7" i="2"/>
  <c r="O9" i="2" l="1"/>
  <c r="P9" i="2"/>
  <c r="R9" i="2"/>
  <c r="R10" i="2" l="1"/>
  <c r="P10" i="2"/>
  <c r="O10" i="2"/>
  <c r="Q11" i="2"/>
  <c r="Q10" i="2"/>
  <c r="Q12" i="2" l="1"/>
  <c r="R12" i="2"/>
  <c r="P11" i="2"/>
  <c r="O11" i="2"/>
  <c r="R11" i="2"/>
  <c r="Q13" i="2" l="1"/>
  <c r="R13" i="2"/>
  <c r="P12" i="2"/>
  <c r="O12" i="2"/>
  <c r="O13" i="2" l="1"/>
  <c r="P13" i="2"/>
  <c r="B50" i="3" l="1"/>
  <c r="B27" i="3" l="1"/>
  <c r="F26" i="3"/>
  <c r="B26" i="3"/>
  <c r="K43" i="3"/>
  <c r="K31" i="1" s="1"/>
  <c r="G43" i="3"/>
  <c r="G31" i="1" s="1"/>
  <c r="C43" i="3"/>
  <c r="C31" i="1" s="1"/>
  <c r="G26" i="3"/>
  <c r="B43" i="3"/>
  <c r="B31" i="1" s="1"/>
  <c r="I43" i="3"/>
  <c r="I31" i="1" s="1"/>
  <c r="D43" i="3"/>
  <c r="D31" i="1" s="1"/>
  <c r="J43" i="3"/>
  <c r="J31" i="1" s="1"/>
  <c r="E43" i="3"/>
  <c r="E31" i="1" s="1"/>
  <c r="F43" i="3"/>
  <c r="F31" i="1" s="1"/>
  <c r="H43" i="3"/>
  <c r="H31" i="1" s="1"/>
  <c r="L43" i="3"/>
  <c r="L31" i="1" s="1"/>
  <c r="M43" i="3"/>
  <c r="M31" i="1" s="1"/>
  <c r="I50" i="3"/>
  <c r="J50" i="3"/>
  <c r="L50" i="3"/>
  <c r="M50" i="3"/>
  <c r="H50" i="3"/>
  <c r="D50" i="3"/>
  <c r="K50" i="3"/>
  <c r="F50" i="3"/>
  <c r="G50" i="3"/>
  <c r="C50" i="3"/>
  <c r="E50" i="3"/>
  <c r="B31" i="3"/>
  <c r="I26" i="3" l="1"/>
  <c r="B32" i="3"/>
  <c r="F31" i="3"/>
  <c r="G31" i="3"/>
  <c r="I31" i="3" s="1"/>
  <c r="L44" i="3"/>
  <c r="L32" i="1" s="1"/>
  <c r="K44" i="3"/>
  <c r="K32" i="1" s="1"/>
  <c r="I44" i="3"/>
  <c r="I32" i="1" s="1"/>
  <c r="F44" i="3"/>
  <c r="F32" i="1" s="1"/>
  <c r="D44" i="3"/>
  <c r="D32" i="1" s="1"/>
  <c r="H44" i="3"/>
  <c r="H32" i="1" s="1"/>
  <c r="C44" i="3"/>
  <c r="C32" i="1" s="1"/>
  <c r="J44" i="3"/>
  <c r="J32" i="1" s="1"/>
  <c r="G44" i="3"/>
  <c r="G32" i="1" s="1"/>
  <c r="E44" i="3"/>
  <c r="E32" i="1" s="1"/>
  <c r="M44" i="3"/>
  <c r="M32" i="1" s="1"/>
  <c r="B44" i="3"/>
  <c r="B32" i="1" s="1"/>
  <c r="N50" i="3"/>
  <c r="B36" i="3" l="1"/>
  <c r="C36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<sst xmlns="http://schemas.openxmlformats.org/spreadsheetml/2006/main" count="234" uniqueCount="179">
  <si>
    <t>Plano de Ação</t>
  </si>
  <si>
    <t>What</t>
  </si>
  <si>
    <t>Why</t>
  </si>
  <si>
    <t>Who</t>
  </si>
  <si>
    <t>When</t>
  </si>
  <si>
    <t>Where</t>
  </si>
  <si>
    <t>O que será feito</t>
  </si>
  <si>
    <t>Justificativa</t>
  </si>
  <si>
    <t>Por quem</t>
  </si>
  <si>
    <t>Início</t>
  </si>
  <si>
    <t>Prazo (dias)</t>
  </si>
  <si>
    <t>Fim Planejado</t>
  </si>
  <si>
    <t>Fim Real</t>
  </si>
  <si>
    <t>Onde</t>
  </si>
  <si>
    <t>How</t>
  </si>
  <si>
    <t>Status</t>
  </si>
  <si>
    <t>How much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</si>
  <si>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</si>
  <si>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</si>
  <si>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</si>
  <si>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</si>
  <si>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</si>
  <si>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</si>
  <si>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</si>
  <si>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</si>
  <si>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</si>
  <si>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</si>
  <si>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</si>
  <si>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</si>
  <si>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Variável</t>
  </si>
  <si>
    <t>Português</t>
  </si>
  <si>
    <t>Inglês</t>
  </si>
  <si>
    <t>var1</t>
  </si>
  <si>
    <t>var2</t>
  </si>
  <si>
    <t>var3</t>
  </si>
  <si>
    <t>var4</t>
  </si>
  <si>
    <t>var5</t>
  </si>
  <si>
    <t>var6</t>
  </si>
  <si>
    <t>var7</t>
  </si>
  <si>
    <t>var8</t>
  </si>
  <si>
    <t>var9</t>
  </si>
  <si>
    <t>var10</t>
  </si>
  <si>
    <t>var11</t>
  </si>
  <si>
    <t>var12</t>
  </si>
  <si>
    <t>var13</t>
  </si>
  <si>
    <t>var14</t>
  </si>
  <si>
    <t>var15</t>
  </si>
  <si>
    <t>var16</t>
  </si>
  <si>
    <t>var17</t>
  </si>
  <si>
    <t>var18</t>
  </si>
  <si>
    <t>var19</t>
  </si>
  <si>
    <t>Calendário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</si>
  <si>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</si>
  <si>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</si>
  <si>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</si>
  <si>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</si>
  <si>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</si>
  <si>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</si>
  <si>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</si>
  <si>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</si>
  <si>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</si>
  <si>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</si>
  <si>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</si>
  <si>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</si>
  <si>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Idioma</t>
  </si>
  <si>
    <t>J</t>
  </si>
  <si>
    <t>F</t>
  </si>
  <si>
    <t>M</t>
  </si>
  <si>
    <t>mr1</t>
  </si>
  <si>
    <t>mr2</t>
  </si>
  <si>
    <t>mr3</t>
  </si>
  <si>
    <t>mr4</t>
  </si>
  <si>
    <t>mr5</t>
  </si>
  <si>
    <t>mr6</t>
  </si>
  <si>
    <t>mr7</t>
  </si>
  <si>
    <t>mr8</t>
  </si>
  <si>
    <t>mr9</t>
  </si>
  <si>
    <t>mr10</t>
  </si>
  <si>
    <t>mr11</t>
  </si>
  <si>
    <t>mr12</t>
  </si>
  <si>
    <t>A</t>
  </si>
  <si>
    <t>S</t>
  </si>
  <si>
    <t>O</t>
  </si>
  <si>
    <t>N</t>
  </si>
  <si>
    <t>D</t>
  </si>
  <si>
    <t>Calendário Reduzido</t>
  </si>
  <si>
    <t>INDEX</t>
  </si>
  <si>
    <t>GLOBAL</t>
  </si>
  <si>
    <t>Listbox</t>
  </si>
  <si>
    <t>BLOCO logo</t>
  </si>
  <si>
    <t>FERRAMENTA</t>
  </si>
  <si>
    <t>desenvolvido por</t>
  </si>
  <si>
    <t>bloco criação</t>
  </si>
  <si>
    <t>botão entrar</t>
  </si>
  <si>
    <t>English</t>
  </si>
  <si>
    <t>Dashboard</t>
  </si>
  <si>
    <t>Box1</t>
  </si>
  <si>
    <t>Título</t>
  </si>
  <si>
    <t>Planos finalizados</t>
  </si>
  <si>
    <t>Valor 1</t>
  </si>
  <si>
    <t>Valor 2</t>
  </si>
  <si>
    <t>no ano</t>
  </si>
  <si>
    <t>no mês</t>
  </si>
  <si>
    <t>Box2</t>
  </si>
  <si>
    <t>Planos pendentes</t>
  </si>
  <si>
    <t>Abrir Dashboard</t>
  </si>
  <si>
    <t>View Dashboard</t>
  </si>
  <si>
    <t>Box3</t>
  </si>
  <si>
    <t>Mês</t>
  </si>
  <si>
    <t>Finalizados</t>
  </si>
  <si>
    <t>Gráfico de Linha</t>
  </si>
  <si>
    <t>Gráfico de Barras</t>
  </si>
  <si>
    <t>Valor planos finalizados</t>
  </si>
  <si>
    <t>Como</t>
  </si>
  <si>
    <t>Quanto</t>
  </si>
  <si>
    <t>Descrição</t>
  </si>
  <si>
    <t>Abertos</t>
  </si>
  <si>
    <t>Closed</t>
  </si>
  <si>
    <t>Planos no ano (baseado na data de abertura)</t>
  </si>
  <si>
    <t>Total</t>
  </si>
  <si>
    <t>Aberto</t>
  </si>
  <si>
    <t>Finalizado</t>
  </si>
  <si>
    <t>Open</t>
  </si>
  <si>
    <t>home</t>
  </si>
  <si>
    <t>dados</t>
  </si>
  <si>
    <t>data</t>
  </si>
  <si>
    <t>tradução</t>
  </si>
  <si>
    <t>translate</t>
  </si>
  <si>
    <t>MENU</t>
  </si>
  <si>
    <t>dashboard</t>
  </si>
  <si>
    <t>Hoje</t>
  </si>
  <si>
    <t>Ano</t>
  </si>
  <si>
    <t>opção 1</t>
  </si>
  <si>
    <t>opção 2</t>
  </si>
  <si>
    <t>listbox</t>
  </si>
  <si>
    <t>finalizado</t>
  </si>
  <si>
    <t>TOOL</t>
  </si>
  <si>
    <t>developed by</t>
  </si>
  <si>
    <t xml:space="preserve">Pending </t>
  </si>
  <si>
    <t>Action Plan Completed</t>
  </si>
  <si>
    <t>Pending plans</t>
  </si>
  <si>
    <t>Total Amount Finished Plans</t>
  </si>
  <si>
    <t>FEB</t>
  </si>
  <si>
    <t>APR</t>
  </si>
  <si>
    <t>MAY</t>
  </si>
  <si>
    <t>AUG</t>
  </si>
  <si>
    <t>SEP</t>
  </si>
  <si>
    <t>OCT</t>
  </si>
  <si>
    <t>DEC</t>
  </si>
  <si>
    <t>var20</t>
  </si>
  <si>
    <t>botão tutorial</t>
  </si>
  <si>
    <t>tutorial</t>
  </si>
  <si>
    <t>Label</t>
  </si>
  <si>
    <t>Escolha</t>
  </si>
  <si>
    <t>Todo o Ano</t>
  </si>
  <si>
    <t>All of</t>
  </si>
  <si>
    <t>Análise</t>
  </si>
  <si>
    <t>Global</t>
  </si>
  <si>
    <t>mês atual</t>
  </si>
  <si>
    <t>current month</t>
  </si>
  <si>
    <t>ano atual</t>
  </si>
  <si>
    <t>current year</t>
  </si>
  <si>
    <t>planejado pendente</t>
  </si>
  <si>
    <t>Mês Escolhido</t>
  </si>
  <si>
    <t>Ano Escolhido</t>
  </si>
  <si>
    <t>Card</t>
  </si>
  <si>
    <t>Plans  in the year (based on opening date)</t>
  </si>
  <si>
    <t>Plano 01 - Exemplo</t>
  </si>
  <si>
    <t>Ação Referente à esse plano</t>
  </si>
  <si>
    <t>Justificativa referente ao plano 01</t>
  </si>
  <si>
    <t>João</t>
  </si>
  <si>
    <t>Plano 02 - Exemplo</t>
  </si>
  <si>
    <t>Justificativa referente ao plano 02</t>
  </si>
  <si>
    <t>Plano 03 - Exemplo</t>
  </si>
  <si>
    <t>Justificativa referente ao plano 03</t>
  </si>
  <si>
    <t>Acessando pela primeira vez?</t>
  </si>
  <si>
    <t>Assista o nosso vídeo tutorial para te ajudar a utilizar melhor a nossa planilha.</t>
  </si>
  <si>
    <t>&gt;</t>
  </si>
  <si>
    <r>
      <t>Caso apareça a mensagem abaixo no seu Excel, clique no botão "</t>
    </r>
    <r>
      <rPr>
        <b/>
        <sz val="11"/>
        <color theme="1"/>
        <rFont val="Calibri"/>
        <family val="2"/>
        <scheme val="minor"/>
      </rPr>
      <t>Habilitar Edição</t>
    </r>
    <r>
      <rPr>
        <sz val="11"/>
        <color theme="1"/>
        <rFont val="Calibri"/>
        <family val="2"/>
        <scheme val="minor"/>
      </rPr>
      <t>" para permitir que você utilize a planilha.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</si>
</sst>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326EBD"/>
      <name val="Calibri"/>
      <family val="2"/>
      <scheme val="minor"/>
    </font>
    <font>
      <sz val="11"/>
      <color rgb="FF326EBD"/>
      <name val="Calibri"/>
      <family val="2"/>
      <scheme val="minor"/>
    </font>
    <font>
      <b/>
      <sz val="8"/>
      <color rgb="FF326EBD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rgb="FF49C7A2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4"/>
      <color rgb="FF49C7A2"/>
      <name val="Calibri"/>
      <family val="2"/>
      <scheme val="minor"/>
    </font>
    <font>
      <b/>
      <sz val="14"/>
      <color rgb="FFEF476F"/>
      <name val="Calibri"/>
      <family val="2"/>
      <scheme val="minor"/>
    </font>
    <font>
      <sz val="11"/>
      <color rgb="FFE7EBF2"/>
      <name val="Calibri"/>
      <family val="2"/>
      <scheme val="minor"/>
    </font>
    <font>
      <sz val="8"/>
      <color rgb="FFE7EBF2"/>
      <name val="Calibri"/>
      <family val="2"/>
      <scheme val="minor"/>
    </font>
    <font>
      <b/>
      <sz val="24"/>
      <color theme="1" tint="0.249977111117893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7EBF2"/>
        <bgColor indexed="64"/>
      </patternFill>
    </fill>
    <fill>
      <patternFill patternType="solid">
        <fgColor rgb="FF326EBD"/>
        <bgColor indexed="64"/>
      </patternFill>
    </fill>
    <fill>
      <patternFill patternType="solid">
        <fgColor rgb="FFEEE8A9"/>
        <bgColor indexed="64"/>
      </patternFill>
    </fill>
    <fill>
      <patternFill patternType="solid">
        <fgColor rgb="FFD1E0F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9C7A2"/>
        <bgColor indexed="64"/>
      </patternFill>
    </fill>
    <fill>
      <patternFill patternType="solid">
        <fgColor rgb="FF92DEC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F476F"/>
        <bgColor indexed="64"/>
      </patternFill>
    </fill>
    <fill>
      <patternFill patternType="solid">
        <fgColor rgb="FFF5F7FB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rgb="FFE7EBF2"/>
      </left>
      <right style="thin">
        <color rgb="FFE7EBF2"/>
      </right>
      <top style="thin">
        <color rgb="FFE7EBF2"/>
      </top>
      <bottom style="thin">
        <color rgb="FFE7EBF2"/>
      </bottom>
      <diagonal/>
    </border>
    <border>
      <left style="thin">
        <color rgb="FFE7EBF2"/>
      </left>
      <right/>
      <top style="thin">
        <color rgb="FFE7EBF2"/>
      </top>
      <bottom style="thin">
        <color rgb="FFE7EBF2"/>
      </bottom>
      <diagonal/>
    </border>
    <border>
      <left/>
      <right style="thin">
        <color rgb="FFE7EBF2"/>
      </right>
      <top style="thin">
        <color rgb="FFE7EBF2"/>
      </top>
      <bottom style="thin">
        <color rgb="FFE7EBF2"/>
      </bottom>
      <diagonal/>
    </border>
    <border>
      <left/>
      <right/>
      <top/>
      <bottom style="thin">
        <color rgb="FF326EBD"/>
      </bottom>
      <diagonal/>
    </border>
    <border>
      <left style="thin">
        <color rgb="FF326EBD"/>
      </left>
      <right style="thin">
        <color rgb="FF326EBD"/>
      </right>
      <top style="thin">
        <color rgb="FF326EBD"/>
      </top>
      <bottom style="thin">
        <color rgb="FF326EBD"/>
      </bottom>
      <diagonal/>
    </border>
    <border>
      <left style="thin">
        <color rgb="FFE7EBF2"/>
      </left>
      <right style="thin">
        <color rgb="FFE7EBF2"/>
      </right>
      <top style="thin">
        <color rgb="FFE7EBF2"/>
      </top>
      <bottom/>
      <diagonal/>
    </border>
    <border>
      <left style="thick">
        <color rgb="FFFFFFFF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rgb="FF49C7A2"/>
      </left>
      <right style="thin">
        <color rgb="FF49C7A2"/>
      </right>
      <top/>
      <bottom style="thin">
        <color rgb="FF49C7A2"/>
      </bottom>
      <diagonal/>
    </border>
    <border>
      <left/>
      <right/>
      <top style="thin">
        <color rgb="FFE7EBF2"/>
      </top>
      <bottom style="thin">
        <color rgb="FFE7EBF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49C7A2"/>
      </left>
      <right/>
      <top/>
      <bottom style="thin">
        <color rgb="FF49C7A2"/>
      </bottom>
      <diagonal/>
    </border>
    <border>
      <left/>
      <right/>
      <top/>
      <bottom style="thin">
        <color rgb="FF49C7A2"/>
      </bottom>
      <diagonal/>
    </border>
    <border>
      <left style="medium">
        <color rgb="FFE7EBF2"/>
      </left>
      <right style="medium">
        <color rgb="FFE7EBF2"/>
      </right>
      <top style="medium">
        <color rgb="FFE7EBF2"/>
      </top>
      <bottom style="medium">
        <color rgb="FFE7EBF2"/>
      </bottom>
      <diagonal/>
    </border>
    <border>
      <left style="medium">
        <color rgb="FFE7EBF2"/>
      </left>
      <right style="medium">
        <color rgb="FFE7EBF2"/>
      </right>
      <top style="medium">
        <color rgb="FFE7EBF2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thin">
        <color theme="0" tint="-0.24994659260841701"/>
      </bottom>
      <diagonal/>
    </border>
    <border>
      <left style="medium">
        <color theme="0" tint="-0.14996795556505021"/>
      </left>
      <right style="thin">
        <color theme="0" tint="-0.24994659260841701"/>
      </right>
      <top style="medium">
        <color theme="0" tint="-0.14996795556505021"/>
      </top>
      <bottom style="thin">
        <color theme="0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thin">
        <color theme="0" tint="-0.2499465926084170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/>
      <bottom style="medium">
        <color theme="0" tint="-0.14996795556505021"/>
      </bottom>
      <diagonal/>
    </border>
    <border>
      <left/>
      <right style="medium">
        <color theme="0" tint="-0.14996795556505021"/>
      </right>
      <top style="medium">
        <color theme="0" tint="-0.14996795556505021"/>
      </top>
      <bottom style="thin">
        <color theme="0" tint="-0.24994659260841701"/>
      </bottom>
      <diagonal/>
    </border>
    <border>
      <left style="thick">
        <color rgb="FFE7EBF2"/>
      </left>
      <right style="thick">
        <color rgb="FFE7EBF2"/>
      </right>
      <top style="thick">
        <color rgb="FFE7EBF2"/>
      </top>
      <bottom style="medium">
        <color rgb="FFE7EBF2"/>
      </bottom>
      <diagonal/>
    </border>
    <border>
      <left style="thick">
        <color rgb="FFE7EBF2"/>
      </left>
      <right style="thick">
        <color rgb="FFE7EBF2"/>
      </right>
      <top style="medium">
        <color rgb="FFE7EBF2"/>
      </top>
      <bottom style="thick">
        <color rgb="FFE7EBF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90">
    <xf numFmtId="0" fontId="0" fillId="0" borderId="0" xfId="0"/>
    <xf numFmtId="0" fontId="0" fillId="4" borderId="0" xfId="0" applyFill="1"/>
    <xf numFmtId="0" fontId="0" fillId="4" borderId="0" xfId="0" applyFill="1" applyAlignment="1">
      <alignment horizontal="center" vertical="center"/>
    </xf>
    <xf numFmtId="0" fontId="5" fillId="0" borderId="0" xfId="0" applyFont="1"/>
    <xf numFmtId="9" fontId="0" fillId="0" borderId="0" xfId="1" applyFont="1" applyFill="1"/>
    <xf numFmtId="9" fontId="0" fillId="0" borderId="0" xfId="0" applyNumberFormat="1"/>
    <xf numFmtId="0" fontId="0" fillId="0" borderId="4" xfId="0" applyBorder="1"/>
    <xf numFmtId="0" fontId="6" fillId="5" borderId="4" xfId="0" applyFont="1" applyFill="1" applyBorder="1"/>
    <xf numFmtId="0" fontId="2" fillId="0" borderId="0" xfId="0" applyFont="1"/>
    <xf numFmtId="0" fontId="2" fillId="6" borderId="0" xfId="0" applyFont="1" applyFill="1" applyAlignment="1">
      <alignment horizontal="center"/>
    </xf>
    <xf numFmtId="0" fontId="7" fillId="0" borderId="0" xfId="0" applyFont="1"/>
    <xf numFmtId="0" fontId="2" fillId="7" borderId="7" xfId="0" applyFont="1" applyFill="1" applyBorder="1" applyAlignment="1">
      <alignment horizontal="left" indent="1"/>
    </xf>
    <xf numFmtId="0" fontId="10" fillId="0" borderId="0" xfId="0" applyFont="1" applyAlignment="1">
      <alignment horizontal="left"/>
    </xf>
    <xf numFmtId="0" fontId="2" fillId="7" borderId="7" xfId="0" applyFont="1" applyFill="1" applyBorder="1" applyAlignment="1">
      <alignment horizontal="center"/>
    </xf>
    <xf numFmtId="0" fontId="2" fillId="7" borderId="8" xfId="0" applyFont="1" applyFill="1" applyBorder="1" applyAlignment="1">
      <alignment horizontal="left" indent="1"/>
    </xf>
    <xf numFmtId="0" fontId="11" fillId="7" borderId="9" xfId="0" applyFont="1" applyFill="1" applyBorder="1" applyAlignment="1">
      <alignment horizontal="center"/>
    </xf>
    <xf numFmtId="0" fontId="12" fillId="5" borderId="8" xfId="0" applyFont="1" applyFill="1" applyBorder="1" applyAlignment="1">
      <alignment horizontal="center" vertical="center"/>
    </xf>
    <xf numFmtId="9" fontId="2" fillId="7" borderId="7" xfId="1" applyFont="1" applyFill="1" applyBorder="1" applyAlignment="1">
      <alignment horizontal="center"/>
    </xf>
    <xf numFmtId="9" fontId="10" fillId="0" borderId="0" xfId="0" applyNumberFormat="1" applyFont="1" applyAlignment="1">
      <alignment horizontal="left"/>
    </xf>
    <xf numFmtId="44" fontId="11" fillId="7" borderId="9" xfId="2" applyFont="1" applyFill="1" applyBorder="1" applyAlignment="1">
      <alignment horizontal="center"/>
    </xf>
    <xf numFmtId="0" fontId="0" fillId="8" borderId="0" xfId="0" applyFill="1"/>
    <xf numFmtId="0" fontId="3" fillId="9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14" fontId="3" fillId="10" borderId="1" xfId="0" applyNumberFormat="1" applyFont="1" applyFill="1" applyBorder="1" applyAlignment="1">
      <alignment horizontal="center" vertical="center" wrapText="1"/>
    </xf>
    <xf numFmtId="1" fontId="3" fillId="10" borderId="1" xfId="0" applyNumberFormat="1" applyFont="1" applyFill="1" applyBorder="1" applyAlignment="1">
      <alignment horizontal="center" vertical="center" wrapText="1"/>
    </xf>
    <xf numFmtId="14" fontId="3" fillId="3" borderId="1" xfId="0" applyNumberFormat="1" applyFont="1" applyFill="1" applyBorder="1" applyAlignment="1">
      <alignment horizontal="center" vertical="center" wrapText="1"/>
    </xf>
    <xf numFmtId="44" fontId="3" fillId="9" borderId="1" xfId="2" applyFont="1" applyFill="1" applyBorder="1" applyAlignment="1">
      <alignment horizontal="center" vertical="center" wrapText="1"/>
    </xf>
    <xf numFmtId="44" fontId="3" fillId="10" borderId="1" xfId="2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center" vertical="center"/>
    </xf>
    <xf numFmtId="0" fontId="2" fillId="4" borderId="12" xfId="0" applyFont="1" applyFill="1" applyBorder="1" applyAlignment="1">
      <alignment horizontal="center" vertical="center" wrapText="1"/>
    </xf>
    <xf numFmtId="14" fontId="0" fillId="4" borderId="0" xfId="0" applyNumberFormat="1" applyFill="1" applyAlignment="1">
      <alignment horizontal="center" vertical="center"/>
    </xf>
    <xf numFmtId="1" fontId="0" fillId="4" borderId="0" xfId="0" applyNumberFormat="1" applyFill="1" applyAlignment="1">
      <alignment horizontal="center" vertical="center"/>
    </xf>
    <xf numFmtId="44" fontId="0" fillId="4" borderId="0" xfId="2" applyFont="1" applyFill="1" applyAlignment="1">
      <alignment horizontal="center" vertical="center"/>
    </xf>
    <xf numFmtId="0" fontId="6" fillId="9" borderId="14" xfId="0" applyFont="1" applyFill="1" applyBorder="1"/>
    <xf numFmtId="0" fontId="0" fillId="0" borderId="14" xfId="0" applyBorder="1"/>
    <xf numFmtId="0" fontId="16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1" fontId="16" fillId="8" borderId="0" xfId="0" applyNumberFormat="1" applyFont="1" applyFill="1" applyAlignment="1">
      <alignment horizontal="center"/>
    </xf>
    <xf numFmtId="0" fontId="14" fillId="0" borderId="0" xfId="0" applyFont="1" applyAlignment="1">
      <alignment horizontal="center"/>
    </xf>
    <xf numFmtId="0" fontId="17" fillId="5" borderId="8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44" fontId="14" fillId="7" borderId="9" xfId="2" applyFont="1" applyFill="1" applyBorder="1" applyAlignment="1">
      <alignment horizontal="center" vertical="center"/>
    </xf>
    <xf numFmtId="9" fontId="14" fillId="0" borderId="0" xfId="1" applyFont="1" applyFill="1" applyAlignment="1">
      <alignment horizontal="center" vertical="center"/>
    </xf>
    <xf numFmtId="9" fontId="14" fillId="0" borderId="0" xfId="0" applyNumberFormat="1" applyFont="1" applyAlignment="1">
      <alignment horizontal="center" vertical="center"/>
    </xf>
    <xf numFmtId="1" fontId="14" fillId="0" borderId="0" xfId="0" applyNumberFormat="1" applyFont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14" fontId="16" fillId="8" borderId="0" xfId="0" applyNumberFormat="1" applyFont="1" applyFill="1" applyAlignment="1">
      <alignment horizontal="center"/>
    </xf>
    <xf numFmtId="0" fontId="0" fillId="11" borderId="0" xfId="0" applyFill="1"/>
    <xf numFmtId="0" fontId="0" fillId="4" borderId="16" xfId="0" applyFill="1" applyBorder="1" applyAlignment="1">
      <alignment horizontal="center" vertical="center"/>
    </xf>
    <xf numFmtId="0" fontId="18" fillId="4" borderId="19" xfId="0" applyFont="1" applyFill="1" applyBorder="1" applyAlignment="1">
      <alignment horizontal="center" vertical="center"/>
    </xf>
    <xf numFmtId="0" fontId="18" fillId="4" borderId="20" xfId="0" applyFont="1" applyFill="1" applyBorder="1" applyAlignment="1">
      <alignment horizontal="center" vertical="center"/>
    </xf>
    <xf numFmtId="0" fontId="19" fillId="4" borderId="17" xfId="0" applyFont="1" applyFill="1" applyBorder="1" applyAlignment="1">
      <alignment horizontal="center" vertical="center"/>
    </xf>
    <xf numFmtId="0" fontId="19" fillId="4" borderId="18" xfId="0" applyFont="1" applyFill="1" applyBorder="1" applyAlignment="1">
      <alignment horizontal="center" vertical="center"/>
    </xf>
    <xf numFmtId="0" fontId="20" fillId="4" borderId="0" xfId="0" applyFont="1" applyFill="1"/>
    <xf numFmtId="0" fontId="2" fillId="2" borderId="15" xfId="0" applyFont="1" applyFill="1" applyBorder="1" applyAlignment="1">
      <alignment horizontal="center" vertical="center"/>
    </xf>
    <xf numFmtId="0" fontId="11" fillId="13" borderId="0" xfId="0" applyFont="1" applyFill="1" applyAlignment="1">
      <alignment horizontal="center" vertical="center"/>
    </xf>
    <xf numFmtId="0" fontId="0" fillId="13" borderId="0" xfId="0" applyFill="1"/>
    <xf numFmtId="0" fontId="18" fillId="4" borderId="21" xfId="0" applyFont="1" applyFill="1" applyBorder="1" applyAlignment="1">
      <alignment horizontal="center" vertical="center"/>
    </xf>
    <xf numFmtId="0" fontId="19" fillId="4" borderId="22" xfId="0" applyFont="1" applyFill="1" applyBorder="1" applyAlignment="1">
      <alignment horizontal="center" vertical="center"/>
    </xf>
    <xf numFmtId="0" fontId="5" fillId="9" borderId="23" xfId="0" applyFont="1" applyFill="1" applyBorder="1" applyAlignment="1">
      <alignment horizontal="center" vertical="center"/>
    </xf>
    <xf numFmtId="0" fontId="12" fillId="12" borderId="24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0" fillId="4" borderId="0" xfId="0" applyFill="1" applyAlignment="1">
      <alignment vertical="center"/>
    </xf>
    <xf numFmtId="0" fontId="8" fillId="4" borderId="0" xfId="0" applyFont="1" applyFill="1" applyAlignment="1">
      <alignment vertical="center"/>
    </xf>
    <xf numFmtId="0" fontId="9" fillId="4" borderId="5" xfId="0" applyFont="1" applyFill="1" applyBorder="1" applyAlignment="1" applyProtection="1">
      <alignment horizontal="left" vertical="center" indent="1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15" fillId="4" borderId="10" xfId="0" applyFont="1" applyFill="1" applyBorder="1" applyAlignment="1" applyProtection="1">
      <alignment horizontal="center" vertical="center" wrapText="1"/>
      <protection locked="0"/>
    </xf>
    <xf numFmtId="14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44" fontId="15" fillId="4" borderId="13" xfId="2" applyFont="1" applyFill="1" applyBorder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0" fillId="4" borderId="0" xfId="0" applyFill="1" applyProtection="1">
      <protection hidden="1"/>
    </xf>
    <xf numFmtId="14" fontId="2" fillId="4" borderId="10" xfId="0" applyNumberFormat="1" applyFont="1" applyFill="1" applyBorder="1" applyAlignment="1" applyProtection="1">
      <alignment horizontal="center" vertical="center" wrapText="1"/>
      <protection hidden="1"/>
    </xf>
    <xf numFmtId="0" fontId="21" fillId="4" borderId="0" xfId="0" applyFont="1" applyFill="1" applyAlignment="1" applyProtection="1">
      <alignment horizontal="center" vertical="center"/>
      <protection hidden="1"/>
    </xf>
    <xf numFmtId="0" fontId="20" fillId="4" borderId="0" xfId="0" applyFont="1" applyFill="1" applyAlignment="1" applyProtection="1">
      <alignment horizontal="center" vertical="center"/>
      <protection hidden="1"/>
    </xf>
    <xf numFmtId="0" fontId="21" fillId="4" borderId="0" xfId="0" applyFont="1" applyFill="1" applyAlignment="1" applyProtection="1">
      <alignment vertical="center"/>
      <protection hidden="1"/>
    </xf>
    <xf numFmtId="0" fontId="20" fillId="4" borderId="0" xfId="0" applyFont="1" applyFill="1" applyProtection="1">
      <protection hidden="1"/>
    </xf>
    <xf numFmtId="0" fontId="0" fillId="14" borderId="0" xfId="0" applyFill="1"/>
    <xf numFmtId="0" fontId="22" fillId="14" borderId="0" xfId="0" applyFont="1" applyFill="1"/>
    <xf numFmtId="0" fontId="2" fillId="14" borderId="0" xfId="0" applyFont="1" applyFill="1" applyAlignment="1">
      <alignment horizontal="right"/>
    </xf>
    <xf numFmtId="14" fontId="3" fillId="9" borderId="2" xfId="0" applyNumberFormat="1" applyFont="1" applyFill="1" applyBorder="1" applyAlignment="1">
      <alignment horizontal="center" vertical="center" wrapText="1"/>
    </xf>
    <xf numFmtId="14" fontId="3" fillId="9" borderId="11" xfId="0" applyNumberFormat="1" applyFont="1" applyFill="1" applyBorder="1" applyAlignment="1">
      <alignment horizontal="center" vertical="center" wrapText="1"/>
    </xf>
    <xf numFmtId="14" fontId="3" fillId="9" borderId="3" xfId="0" applyNumberFormat="1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2" defaultPivotStyle="PivotStyleLight16"/>
  <colors>
    <mruColors>
      <color rgb="FF49C7A2"/>
      <color rgb="FFE7EBF2"/>
      <color rgb="FFEF476F"/>
      <color rgb="FF92DEC8"/>
      <color rgb="FFFEB423"/>
      <color rgb="FFD1E0F3"/>
      <color rgb="FF326EBD"/>
      <color rgb="FFFC7318"/>
      <color rgb="FFFFFFFF"/>
      <color rgb="FFEFAB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245827573373297E-2"/>
          <c:y val="0.14619913615580901"/>
          <c:w val="0.90321511040901648"/>
          <c:h val="0.7662948977199708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controles!$A$43</c:f>
              <c:strCache>
                <c:ptCount val="1"/>
                <c:pt idx="0">
                  <c:v>Finalizados</c:v>
                </c:pt>
              </c:strCache>
            </c:strRef>
          </c:tx>
          <c:spPr>
            <a:solidFill>
              <a:srgbClr val="49C7A2"/>
            </a:solidFill>
            <a:ln>
              <a:solidFill>
                <a:schemeClr val="bg1"/>
              </a:solidFill>
            </a:ln>
            <a:effectLst>
              <a:outerShdw blurRad="50800" dist="38100" dir="2700000" algn="tl" rotWithShape="0">
                <a:srgbClr val="49C7A2">
                  <a:alpha val="60000"/>
                </a:srgbClr>
              </a:outerShdw>
            </a:effectLst>
          </c:spPr>
          <c:invertIfNegative val="0"/>
          <c:dLbls>
            <c:delete val="1"/>
          </c:dLbls>
          <c:cat>
            <c:strRef>
              <c:f>controles!$B$42:$M$42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controles!$B$43:$M$43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67-41A2-8565-BB4CAF9EDA61}"/>
            </c:ext>
          </c:extLst>
        </c:ser>
        <c:ser>
          <c:idx val="1"/>
          <c:order val="1"/>
          <c:tx>
            <c:strRef>
              <c:f>controles!$A$44</c:f>
              <c:strCache>
                <c:ptCount val="1"/>
                <c:pt idx="0">
                  <c:v>Abertos</c:v>
                </c:pt>
              </c:strCache>
            </c:strRef>
          </c:tx>
          <c:spPr>
            <a:solidFill>
              <a:srgbClr val="EF476F">
                <a:alpha val="70000"/>
              </a:srgbClr>
            </a:solidFill>
            <a:ln w="9525">
              <a:solidFill>
                <a:schemeClr val="bg1"/>
              </a:solidFill>
            </a:ln>
            <a:effectLst>
              <a:outerShdw blurRad="50800" dist="38100" algn="l" rotWithShape="0">
                <a:srgbClr val="EF476F">
                  <a:alpha val="40000"/>
                </a:srgbClr>
              </a:outerShdw>
            </a:effectLst>
          </c:spPr>
          <c:invertIfNegative val="0"/>
          <c:dLbls>
            <c:delete val="1"/>
          </c:dLbls>
          <c:val>
            <c:numRef>
              <c:f>controles!$B$44:$M$44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67-41A2-8565-BB4CAF9EDA6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0"/>
        <c:overlap val="100"/>
        <c:axId val="456273824"/>
        <c:axId val="456274656"/>
      </c:barChart>
      <c:catAx>
        <c:axId val="45627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56274656"/>
        <c:crosses val="autoZero"/>
        <c:auto val="1"/>
        <c:lblAlgn val="ctr"/>
        <c:lblOffset val="100"/>
        <c:noMultiLvlLbl val="0"/>
      </c:catAx>
      <c:valAx>
        <c:axId val="456274656"/>
        <c:scaling>
          <c:orientation val="minMax"/>
          <c:min val="0"/>
        </c:scaling>
        <c:delete val="1"/>
        <c:axPos val="l"/>
        <c:numFmt formatCode="General" sourceLinked="1"/>
        <c:majorTickMark val="none"/>
        <c:minorTickMark val="none"/>
        <c:tickLblPos val="nextTo"/>
        <c:crossAx val="45627382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2978820243233646"/>
          <c:y val="2.2936901595632534E-3"/>
          <c:w val="0.36764771756484788"/>
          <c:h val="9.07871881868424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bg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579533941236066E-2"/>
          <c:y val="0.15942047177960947"/>
          <c:w val="0.91084093211752781"/>
          <c:h val="0.493253293833320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9C7A2"/>
            </a:solidFill>
            <a:ln>
              <a:noFill/>
            </a:ln>
            <a:effectLst/>
          </c:spPr>
          <c:invertIfNegative val="0"/>
          <c:cat>
            <c:strRef>
              <c:f>controles!$B$49:$M$49</c:f>
              <c:strCache>
                <c:ptCount val="12"/>
                <c:pt idx="0">
                  <c:v>J</c:v>
                </c:pt>
                <c:pt idx="1">
                  <c:v>F</c:v>
                </c:pt>
                <c:pt idx="2">
                  <c:v>M</c:v>
                </c:pt>
                <c:pt idx="3">
                  <c:v>A</c:v>
                </c:pt>
                <c:pt idx="4">
                  <c:v>M</c:v>
                </c:pt>
                <c:pt idx="5">
                  <c:v>J</c:v>
                </c:pt>
                <c:pt idx="6">
                  <c:v>J</c:v>
                </c:pt>
                <c:pt idx="7">
                  <c:v>A</c:v>
                </c:pt>
                <c:pt idx="8">
                  <c:v>S</c:v>
                </c:pt>
                <c:pt idx="9">
                  <c:v>O</c:v>
                </c:pt>
                <c:pt idx="10">
                  <c:v>N</c:v>
                </c:pt>
                <c:pt idx="11">
                  <c:v>D</c:v>
                </c:pt>
              </c:strCache>
            </c:strRef>
          </c:cat>
          <c:val>
            <c:numRef>
              <c:f>controles!$B$50:$M$50</c:f>
              <c:numCache>
                <c:formatCode>_("R$"* #,##0.00_);_("R$"* \(#,##0.00\);_("R$"*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BC-4455-AB4A-FED167327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"/>
        <c:axId val="118088848"/>
        <c:axId val="118064720"/>
      </c:barChart>
      <c:catAx>
        <c:axId val="11808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bg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8064720"/>
        <c:crosses val="autoZero"/>
        <c:auto val="1"/>
        <c:lblAlgn val="ctr"/>
        <c:lblOffset val="100"/>
        <c:noMultiLvlLbl val="0"/>
      </c:catAx>
      <c:valAx>
        <c:axId val="118064720"/>
        <c:scaling>
          <c:orientation val="minMax"/>
        </c:scaling>
        <c:delete val="1"/>
        <c:axPos val="l"/>
        <c:numFmt formatCode="_(&quot;R$&quot;* #,##0.00_);_(&quot;R$&quot;* \(#,##0.00\);_(&quot;R$&quot;* &quot;-&quot;??_);_(@_)" sourceLinked="1"/>
        <c:majorTickMark val="none"/>
        <c:minorTickMark val="none"/>
        <c:tickLblPos val="nextTo"/>
        <c:crossAx val="11808884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0"/>
          <c:order val="0"/>
          <c:spPr>
            <a:solidFill>
              <a:srgbClr val="49C7A2"/>
            </a:solidFill>
          </c:spPr>
          <c:dPt>
            <c:idx val="0"/>
            <c:bubble3D val="0"/>
            <c:spPr>
              <a:solidFill>
                <a:srgbClr val="49C7A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4B7-4707-8640-9AB1B1DEFFE0}"/>
              </c:ext>
            </c:extLst>
          </c:dPt>
          <c:dPt>
            <c:idx val="1"/>
            <c:bubble3D val="0"/>
            <c:spPr>
              <a:solidFill>
                <a:srgbClr val="EF476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4B7-4707-8640-9AB1B1DEFFE0}"/>
              </c:ext>
            </c:extLst>
          </c:dPt>
          <c:val>
            <c:numRef>
              <c:f>controles!$B$36:$C$36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B7-4707-8640-9AB1B1DEF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2" fmlaLink="controles!$B$3" max="1" noThreeD="1" page="10"/>
</file>

<file path=xl/ctrlProps/ctrlProp2.xml><?xml version="1.0" encoding="utf-8"?>
<formControlPr xmlns="http://schemas.microsoft.com/office/spreadsheetml/2009/9/main" objectType="Spin" dx="22" fmlaLink="controles!$M$4" max="10" noThreeD="1" page="10" val="4"/>
</file>

<file path=xl/ctrlProps/ctrlProp3.xml><?xml version="1.0" encoding="utf-8"?>
<formControlPr xmlns="http://schemas.microsoft.com/office/spreadsheetml/2009/9/main" objectType="Drop" dropLines="13" dropStyle="combo" dx="22" fmlaLink="controles!$R$3" fmlaRange="controles!$Q$3:$Q$1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youtube.com/watch?v=-23qYOyJE18" TargetMode="External"/><Relationship Id="rId2" Type="http://schemas.openxmlformats.org/officeDocument/2006/relationships/hyperlink" Target="#Index!A1"/><Relationship Id="rId1" Type="http://schemas.openxmlformats.org/officeDocument/2006/relationships/image" Target="../media/image1.png"/><Relationship Id="rId5" Type="http://schemas.openxmlformats.org/officeDocument/2006/relationships/image" Target="../media/image3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hyperlink" Target="https://zeplanilha.com/planilhas-do-ze/planilha-5w2h/" TargetMode="External"/><Relationship Id="rId1" Type="http://schemas.openxmlformats.org/officeDocument/2006/relationships/image" Target="../media/image4.png"/><Relationship Id="rId5" Type="http://schemas.openxmlformats.org/officeDocument/2006/relationships/image" Target="../media/image6.png"/><Relationship Id="rId4" Type="http://schemas.openxmlformats.org/officeDocument/2006/relationships/hyperlink" Target="#Dashboard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13" Type="http://schemas.openxmlformats.org/officeDocument/2006/relationships/image" Target="../media/image12.png"/><Relationship Id="rId3" Type="http://schemas.openxmlformats.org/officeDocument/2006/relationships/hyperlink" Target="#Index!A1"/><Relationship Id="rId7" Type="http://schemas.openxmlformats.org/officeDocument/2006/relationships/hyperlink" Target="#Tradu&#231;&#227;o!A1"/><Relationship Id="rId12" Type="http://schemas.openxmlformats.org/officeDocument/2006/relationships/hyperlink" Target="https://zeplanilha.com/planilhas-do-ze/planilha-5w2h/" TargetMode="Externa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8.png"/><Relationship Id="rId11" Type="http://schemas.microsoft.com/office/2007/relationships/hdphoto" Target="../media/hdphoto1.wdp"/><Relationship Id="rId5" Type="http://schemas.openxmlformats.org/officeDocument/2006/relationships/hyperlink" Target="#base!A1"/><Relationship Id="rId10" Type="http://schemas.openxmlformats.org/officeDocument/2006/relationships/image" Target="../media/image11.png"/><Relationship Id="rId4" Type="http://schemas.openxmlformats.org/officeDocument/2006/relationships/image" Target="../media/image7.png"/><Relationship Id="rId9" Type="http://schemas.openxmlformats.org/officeDocument/2006/relationships/image" Target="../media/image10.png"/><Relationship Id="rId1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ilhas-do-ze/planilha-5w2h/" TargetMode="External"/><Relationship Id="rId2" Type="http://schemas.openxmlformats.org/officeDocument/2006/relationships/image" Target="../media/image13.png"/><Relationship Id="rId1" Type="http://schemas.openxmlformats.org/officeDocument/2006/relationships/hyperlink" Target="#Dashboard!A1"/><Relationship Id="rId5" Type="http://schemas.openxmlformats.org/officeDocument/2006/relationships/hyperlink" Target="#AJUDA!A1"/><Relationship Id="rId4" Type="http://schemas.openxmlformats.org/officeDocument/2006/relationships/image" Target="../media/image1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planilhas-do-ze/planilha-5w2h/" TargetMode="External"/><Relationship Id="rId2" Type="http://schemas.openxmlformats.org/officeDocument/2006/relationships/image" Target="../media/image13.png"/><Relationship Id="rId1" Type="http://schemas.openxmlformats.org/officeDocument/2006/relationships/hyperlink" Target="#Dashboard!A1"/><Relationship Id="rId4" Type="http://schemas.openxmlformats.org/officeDocument/2006/relationships/image" Target="../media/image1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https://zeplanilha.com/fluxodecaixa/" TargetMode="External"/><Relationship Id="rId2" Type="http://schemas.openxmlformats.org/officeDocument/2006/relationships/hyperlink" Target="#Dashboard!A1"/><Relationship Id="rId1" Type="http://schemas.openxmlformats.org/officeDocument/2006/relationships/hyperlink" Target="https://planilha5w2h.zeplanilha.com/" TargetMode="External"/><Relationship Id="rId5" Type="http://schemas.openxmlformats.org/officeDocument/2006/relationships/image" Target="../media/image15.png"/><Relationship Id="rId4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47626</xdr:colOff>
      <xdr:row>3</xdr:row>
      <xdr:rowOff>28575</xdr:rowOff>
    </xdr:from>
    <xdr:to>
      <xdr:col>16</xdr:col>
      <xdr:colOff>247650</xdr:colOff>
      <xdr:row>4</xdr:row>
      <xdr:rowOff>168762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r="12250" b="-12"/>
        <a:stretch/>
      </xdr:blipFill>
      <xdr:spPr>
        <a:xfrm>
          <a:off x="247651" y="809625"/>
          <a:ext cx="9344024" cy="330687"/>
        </a:xfrm>
        <a:prstGeom prst="rect">
          <a:avLst/>
        </a:prstGeom>
      </xdr:spPr>
    </xdr:pic>
    <xdr:clientData/>
  </xdr:twoCellAnchor>
  <xdr:twoCellAnchor>
    <xdr:from>
      <xdr:col>1</xdr:col>
      <xdr:colOff>38100</xdr:colOff>
      <xdr:row>23</xdr:row>
      <xdr:rowOff>123825</xdr:rowOff>
    </xdr:from>
    <xdr:to>
      <xdr:col>9</xdr:col>
      <xdr:colOff>276227</xdr:colOff>
      <xdr:row>26</xdr:row>
      <xdr:rowOff>9526</xdr:rowOff>
    </xdr:to>
    <xdr:grpSp>
      <xdr:nvGrpSpPr>
        <xdr:cNvPr id="3" name="Agrupar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238125" y="4714875"/>
          <a:ext cx="5114927" cy="457201"/>
          <a:chOff x="200023" y="3971924"/>
          <a:chExt cx="5114927" cy="457201"/>
        </a:xfrm>
      </xdr:grpSpPr>
      <xdr:sp macro="" textlink="">
        <xdr:nvSpPr>
          <xdr:cNvPr id="4" name="Retângulo: Cantos Arredondados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200023" y="3971924"/>
            <a:ext cx="5114927" cy="457201"/>
          </a:xfrm>
          <a:prstGeom prst="roundRect">
            <a:avLst/>
          </a:prstGeom>
          <a:solidFill>
            <a:srgbClr val="49C7A2">
              <a:alpha val="80000"/>
            </a:srgbClr>
          </a:solidFill>
          <a:ln>
            <a:solidFill>
              <a:schemeClr val="tx1">
                <a:lumMod val="65000"/>
                <a:lumOff val="35000"/>
                <a:alpha val="50000"/>
              </a:schemeClr>
            </a:solidFill>
          </a:ln>
          <a:effectLst>
            <a:outerShdw blurRad="63500" sx="102000" sy="102000" algn="ctr" rotWithShape="0">
              <a:prstClr val="black">
                <a:alpha val="3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>
              <a:solidFill>
                <a:schemeClr val="tx1"/>
              </a:solidFill>
            </a:endParaRP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22615" y="4029074"/>
            <a:ext cx="4869742" cy="3333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2000" b="1">
                <a:solidFill>
                  <a:schemeClr val="tx1"/>
                </a:solidFill>
              </a:rPr>
              <a:t>Já assisti</a:t>
            </a:r>
            <a:r>
              <a:rPr lang="pt-BR" sz="2000" b="1" baseline="0">
                <a:solidFill>
                  <a:schemeClr val="tx1"/>
                </a:solidFill>
              </a:rPr>
              <a:t> ao vídeo e quero acessar a planilha</a:t>
            </a:r>
            <a:endParaRPr lang="pt-BR" sz="2000" b="1">
              <a:solidFill>
                <a:schemeClr val="tx1"/>
              </a:solidFill>
            </a:endParaRPr>
          </a:p>
        </xdr:txBody>
      </xdr:sp>
    </xdr:grpSp>
    <xdr:clientData/>
  </xdr:twoCellAnchor>
  <xdr:twoCellAnchor editAs="oneCell">
    <xdr:from>
      <xdr:col>1</xdr:col>
      <xdr:colOff>51823</xdr:colOff>
      <xdr:row>7</xdr:row>
      <xdr:rowOff>66675</xdr:rowOff>
    </xdr:from>
    <xdr:to>
      <xdr:col>9</xdr:col>
      <xdr:colOff>151345</xdr:colOff>
      <xdr:row>21</xdr:row>
      <xdr:rowOff>151817</xdr:rowOff>
    </xdr:to>
    <xdr:pic>
      <xdr:nvPicPr>
        <xdr:cNvPr id="8" name="Imagem 7" descr="Gráfico de funil&#10;&#10;Descrição gerada automaticamente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1848" y="1609725"/>
          <a:ext cx="4976322" cy="2752142"/>
        </a:xfrm>
        <a:prstGeom prst="rect">
          <a:avLst/>
        </a:prstGeom>
      </xdr:spPr>
    </xdr:pic>
    <xdr:clientData/>
  </xdr:twoCellAnchor>
  <xdr:twoCellAnchor>
    <xdr:from>
      <xdr:col>9</xdr:col>
      <xdr:colOff>85725</xdr:colOff>
      <xdr:row>13</xdr:row>
      <xdr:rowOff>123825</xdr:rowOff>
    </xdr:from>
    <xdr:to>
      <xdr:col>9</xdr:col>
      <xdr:colOff>447675</xdr:colOff>
      <xdr:row>16</xdr:row>
      <xdr:rowOff>71119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schemeClr val="accent6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19686094">
          <a:off x="5162550" y="2809875"/>
          <a:ext cx="361950" cy="5187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606000</xdr:colOff>
      <xdr:row>14</xdr:row>
      <xdr:rowOff>28575</xdr:rowOff>
    </xdr:from>
    <xdr:to>
      <xdr:col>6</xdr:col>
      <xdr:colOff>263100</xdr:colOff>
      <xdr:row>16</xdr:row>
      <xdr:rowOff>123825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1825200" y="2695575"/>
          <a:ext cx="2095500" cy="476250"/>
          <a:chOff x="10315575" y="533400"/>
          <a:chExt cx="2095500" cy="476250"/>
        </a:xfrm>
      </xdr:grpSpPr>
      <xdr:sp macro="" textlink="">
        <xdr:nvSpPr>
          <xdr:cNvPr id="16" name="Retângulo: Cantos Arredondados 15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/>
        </xdr:nvSpPr>
        <xdr:spPr>
          <a:xfrm>
            <a:off x="10315575" y="533400"/>
            <a:ext cx="2095500" cy="476250"/>
          </a:xfrm>
          <a:prstGeom prst="roundRect">
            <a:avLst>
              <a:gd name="adj" fmla="val 18177"/>
            </a:avLst>
          </a:prstGeom>
          <a:solidFill>
            <a:srgbClr val="49C7A2">
              <a:alpha val="40000"/>
            </a:srgbClr>
          </a:solidFill>
          <a:ln>
            <a:noFill/>
          </a:ln>
          <a:effectLst>
            <a:outerShdw blurRad="317500" sx="102000" sy="102000" algn="ctr" rotWithShape="0">
              <a:prstClr val="black">
                <a:alpha val="7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17" name="Imagem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alphaModFix amt="8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429875" y="609600"/>
            <a:ext cx="333375" cy="333375"/>
          </a:xfrm>
          <a:prstGeom prst="rect">
            <a:avLst/>
          </a:prstGeom>
        </xdr:spPr>
      </xdr:pic>
      <xdr:sp macro="" textlink="controles!B2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100-000012000000}"/>
              </a:ext>
            </a:extLst>
          </xdr:cNvPr>
          <xdr:cNvSpPr txBox="1"/>
        </xdr:nvSpPr>
        <xdr:spPr>
          <a:xfrm>
            <a:off x="10582275" y="598092"/>
            <a:ext cx="1514475" cy="334259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marL="0" indent="0" algn="ctr"/>
            <a:fld id="{4C4513BE-40F9-4082-8C4D-76B80D76F78A}" type="TxLink">
              <a:rPr lang="en-US" sz="1400" b="1" i="0" u="none" strike="noStrike">
                <a:solidFill>
                  <a:srgbClr val="414656"/>
                </a:solidFill>
                <a:latin typeface="Calibri"/>
                <a:ea typeface="Verdana" panose="020B0604030504040204" pitchFamily="34" charset="0"/>
                <a:cs typeface="Calibri"/>
              </a:rPr>
              <a:pPr marL="0" indent="0" algn="ctr"/>
              <a:t>Português</a:t>
            </a:fld>
            <a:endParaRPr lang="pt-BR" sz="4800" b="1" i="0" u="none" strike="noStrike">
              <a:solidFill>
                <a:srgbClr val="414656"/>
              </a:solidFill>
              <a:latin typeface="Segoe UI" panose="020B0502040204020203" pitchFamily="34" charset="0"/>
              <a:ea typeface="Verdana" panose="020B0604030504040204" pitchFamily="34" charset="0"/>
              <a:cs typeface="Segoe UI" panose="020B0502040204020203" pitchFamily="34" charset="0"/>
            </a:endParaRPr>
          </a:p>
        </xdr:txBody>
      </xdr:sp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5122" name="Spinner 2" hidden="1">
                <a:extLst>
                  <a:ext uri="{63B3BB69-23CF-44E3-9099-C40C66FF867C}">
                    <a14:compatExt spid="_x0000_s5122"/>
                  </a:ext>
                  <a:ext uri="{FF2B5EF4-FFF2-40B4-BE49-F238E27FC236}">
                    <a16:creationId xmlns:a16="http://schemas.microsoft.com/office/drawing/2014/main" id="{00000000-0008-0000-0100-000002140000}"/>
                  </a:ext>
                </a:extLst>
              </xdr:cNvPr>
              <xdr:cNvSpPr/>
            </xdr:nvSpPr>
            <xdr:spPr bwMode="auto">
              <a:xfrm>
                <a:off x="12020550" y="628650"/>
                <a:ext cx="247650" cy="3143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</xdr:sp>
        </mc:Choice>
        <mc:Fallback/>
      </mc:AlternateContent>
    </xdr:grpSp>
    <xdr:clientData/>
  </xdr:twoCellAnchor>
  <xdr:twoCellAnchor>
    <xdr:from>
      <xdr:col>2</xdr:col>
      <xdr:colOff>190500</xdr:colOff>
      <xdr:row>2</xdr:row>
      <xdr:rowOff>38100</xdr:rowOff>
    </xdr:from>
    <xdr:to>
      <xdr:col>6</xdr:col>
      <xdr:colOff>291898</xdr:colOff>
      <xdr:row>8</xdr:row>
      <xdr:rowOff>114536</xdr:rowOff>
    </xdr:to>
    <xdr:grpSp>
      <xdr:nvGrpSpPr>
        <xdr:cNvPr id="40" name="Agrupar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GrpSpPr/>
      </xdr:nvGrpSpPr>
      <xdr:grpSpPr>
        <a:xfrm>
          <a:off x="1409700" y="419100"/>
          <a:ext cx="2539798" cy="1219436"/>
          <a:chOff x="933450" y="1133475"/>
          <a:chExt cx="2539798" cy="1219436"/>
        </a:xfrm>
      </xdr:grpSpPr>
      <xdr:sp macro="" textlink="">
        <xdr:nvSpPr>
          <xdr:cNvPr id="19" name="CaixaDeTexto 18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 txBox="1"/>
        </xdr:nvSpPr>
        <xdr:spPr>
          <a:xfrm>
            <a:off x="933450" y="1133475"/>
            <a:ext cx="2539798" cy="121943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7200" b="1">
                <a:solidFill>
                  <a:srgbClr val="49C7A2"/>
                </a:solidFill>
              </a:rPr>
              <a:t>5W2H</a:t>
            </a:r>
          </a:p>
        </xdr:txBody>
      </xdr:sp>
      <xdr:sp macro="" textlink="controles!B9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/>
        </xdr:nvSpPr>
        <xdr:spPr>
          <a:xfrm>
            <a:off x="2381250" y="1190625"/>
            <a:ext cx="1002903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r"/>
            <a:fld id="{28FDA6AA-6F7C-4833-AB62-BBEC2F6A073D}" type="TxLink">
              <a:rPr lang="en-US" sz="1100" b="1" i="0" u="none" strike="noStrike">
                <a:solidFill>
                  <a:srgbClr val="414656"/>
                </a:solidFill>
                <a:latin typeface="Calibri"/>
                <a:cs typeface="Calibri"/>
              </a:rPr>
              <a:pPr algn="r"/>
              <a:t>FERRAMENTA</a:t>
            </a:fld>
            <a:endParaRPr lang="pt-BR" sz="1600" b="1">
              <a:solidFill>
                <a:srgbClr val="414656"/>
              </a:solidFill>
            </a:endParaRPr>
          </a:p>
        </xdr:txBody>
      </xdr:sp>
    </xdr:grpSp>
    <xdr:clientData/>
  </xdr:twoCellAnchor>
  <xdr:twoCellAnchor>
    <xdr:from>
      <xdr:col>3</xdr:col>
      <xdr:colOff>85725</xdr:colOff>
      <xdr:row>20</xdr:row>
      <xdr:rowOff>161925</xdr:rowOff>
    </xdr:from>
    <xdr:to>
      <xdr:col>6</xdr:col>
      <xdr:colOff>40879</xdr:colOff>
      <xdr:row>23</xdr:row>
      <xdr:rowOff>104775</xdr:rowOff>
    </xdr:to>
    <xdr:grpSp>
      <xdr:nvGrpSpPr>
        <xdr:cNvPr id="54" name="Agrupar 5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GrpSpPr/>
      </xdr:nvGrpSpPr>
      <xdr:grpSpPr>
        <a:xfrm>
          <a:off x="1914525" y="3971925"/>
          <a:ext cx="1783954" cy="514350"/>
          <a:chOff x="3267075" y="4276725"/>
          <a:chExt cx="1783954" cy="514350"/>
        </a:xfrm>
      </xdr:grpSpPr>
      <xdr:grpSp>
        <xdr:nvGrpSpPr>
          <xdr:cNvPr id="53" name="Agrupar 52">
            <a:extLst>
              <a:ext uri="{FF2B5EF4-FFF2-40B4-BE49-F238E27FC236}">
                <a16:creationId xmlns:a16="http://schemas.microsoft.com/office/drawing/2014/main" id="{00000000-0008-0000-0100-000035000000}"/>
              </a:ext>
            </a:extLst>
          </xdr:cNvPr>
          <xdr:cNvGrpSpPr/>
        </xdr:nvGrpSpPr>
        <xdr:grpSpPr>
          <a:xfrm>
            <a:off x="3267075" y="4429125"/>
            <a:ext cx="1676400" cy="361950"/>
            <a:chOff x="3409950" y="5229225"/>
            <a:chExt cx="1676400" cy="361950"/>
          </a:xfrm>
        </xdr:grpSpPr>
        <xdr:sp macro="" textlink="">
          <xdr:nvSpPr>
            <xdr:cNvPr id="52" name="Retângulo: Cantos Arredondados 51">
              <a:extLst>
                <a:ext uri="{FF2B5EF4-FFF2-40B4-BE49-F238E27FC236}">
                  <a16:creationId xmlns:a16="http://schemas.microsoft.com/office/drawing/2014/main" id="{00000000-0008-0000-0100-000034000000}"/>
                </a:ext>
              </a:extLst>
            </xdr:cNvPr>
            <xdr:cNvSpPr/>
          </xdr:nvSpPr>
          <xdr:spPr>
            <a:xfrm>
              <a:off x="3409950" y="5229225"/>
              <a:ext cx="1676400" cy="361950"/>
            </a:xfrm>
            <a:prstGeom prst="roundRect">
              <a:avLst>
                <a:gd name="adj" fmla="val 36696"/>
              </a:avLst>
            </a:prstGeom>
            <a:solidFill>
              <a:schemeClr val="bg1"/>
            </a:solidFill>
            <a:ln>
              <a:noFill/>
            </a:ln>
            <a:effectLst>
              <a:outerShdw blurRad="317500" sx="102000" sy="102000" algn="ctr" rotWithShape="0">
                <a:prstClr val="black">
                  <a:alpha val="7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pt-BR" sz="1100">
                <a:solidFill>
                  <a:schemeClr val="lt1"/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">
          <xdr:nvSpPr>
            <xdr:cNvPr id="50" name="CaixaDeTexto 49">
              <a:extLst>
                <a:ext uri="{FF2B5EF4-FFF2-40B4-BE49-F238E27FC236}">
                  <a16:creationId xmlns:a16="http://schemas.microsoft.com/office/drawing/2014/main" id="{00000000-0008-0000-0100-000032000000}"/>
                </a:ext>
              </a:extLst>
            </xdr:cNvPr>
            <xdr:cNvSpPr txBox="1"/>
          </xdr:nvSpPr>
          <xdr:spPr>
            <a:xfrm>
              <a:off x="3743324" y="5276850"/>
              <a:ext cx="1285875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r"/>
              <a:r>
                <a:rPr lang="en-US" sz="1400" b="1" i="0" u="none" strike="noStrike">
                  <a:solidFill>
                    <a:srgbClr val="414656"/>
                  </a:solidFill>
                  <a:latin typeface="Calibri"/>
                  <a:cs typeface="Calibri"/>
                </a:rPr>
                <a:t>zeplanilha.com</a:t>
              </a:r>
            </a:p>
          </xdr:txBody>
        </xdr:sp>
        <xdr:pic>
          <xdr:nvPicPr>
            <xdr:cNvPr id="47" name="Imagem 46">
              <a:extLst>
                <a:ext uri="{FF2B5EF4-FFF2-40B4-BE49-F238E27FC236}">
                  <a16:creationId xmlns:a16="http://schemas.microsoft.com/office/drawing/2014/main" id="{00000000-0008-0000-0100-00002F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3438525" y="5267326"/>
              <a:ext cx="331141" cy="304800"/>
            </a:xfrm>
            <a:prstGeom prst="rect">
              <a:avLst/>
            </a:prstGeom>
          </xdr:spPr>
        </xdr:pic>
      </xdr:grpSp>
      <xdr:sp macro="" textlink="controles!B10">
        <xdr:nvSpPr>
          <xdr:cNvPr id="49" name="CaixaDeTexto 48">
            <a:extLst>
              <a:ext uri="{FF2B5EF4-FFF2-40B4-BE49-F238E27FC236}">
                <a16:creationId xmlns:a16="http://schemas.microsoft.com/office/drawing/2014/main" id="{00000000-0008-0000-0100-000031000000}"/>
              </a:ext>
            </a:extLst>
          </xdr:cNvPr>
          <xdr:cNvSpPr txBox="1"/>
        </xdr:nvSpPr>
        <xdr:spPr>
          <a:xfrm>
            <a:off x="3419475" y="4276725"/>
            <a:ext cx="1631554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ctr"/>
            <a:fld id="{52B2786B-7211-45CD-ABA0-85DCD9218EC2}" type="TxLink">
              <a:rPr lang="en-US" sz="11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pPr algn="ctr"/>
              <a:t>desenvolvido por</a:t>
            </a:fld>
            <a:endParaRPr lang="pt-BR" sz="1600" b="1">
              <a:solidFill>
                <a:schemeClr val="bg1">
                  <a:lumMod val="50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295275</xdr:colOff>
      <xdr:row>10</xdr:row>
      <xdr:rowOff>47625</xdr:rowOff>
    </xdr:from>
    <xdr:to>
      <xdr:col>6</xdr:col>
      <xdr:colOff>592875</xdr:colOff>
      <xdr:row>13</xdr:row>
      <xdr:rowOff>85725</xdr:rowOff>
    </xdr:to>
    <xdr:grpSp>
      <xdr:nvGrpSpPr>
        <xdr:cNvPr id="11" name="Agrupar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/>
      </xdr:nvGrpSpPr>
      <xdr:grpSpPr>
        <a:xfrm>
          <a:off x="1514475" y="1952625"/>
          <a:ext cx="2736000" cy="609600"/>
          <a:chOff x="809625" y="2447925"/>
          <a:chExt cx="2736000" cy="609600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SpPr/>
        </xdr:nvSpPr>
        <xdr:spPr>
          <a:xfrm>
            <a:off x="809625" y="2447925"/>
            <a:ext cx="2736000" cy="609600"/>
          </a:xfrm>
          <a:prstGeom prst="roundRect">
            <a:avLst>
              <a:gd name="adj" fmla="val 18177"/>
            </a:avLst>
          </a:prstGeom>
          <a:solidFill>
            <a:srgbClr val="49C7A2"/>
          </a:solidFill>
          <a:ln>
            <a:noFill/>
          </a:ln>
          <a:effectLst>
            <a:outerShdw blurRad="50800" dist="38100" dir="2700000" algn="tl" rotWithShape="0">
              <a:srgbClr val="49C7A2">
                <a:alpha val="6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11">
        <xdr:nvSpPr>
          <xdr:cNvPr id="22" name="CaixaDeTexto 21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SpPr txBox="1"/>
        </xdr:nvSpPr>
        <xdr:spPr>
          <a:xfrm>
            <a:off x="857250" y="2514600"/>
            <a:ext cx="2590800" cy="4762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CD6B42E9-0B0A-4731-BB58-5726D9A7C9AF}" type="TxLink">
              <a:rPr lang="en-US" sz="2000" b="1" i="0" u="none" strike="noStrike">
                <a:solidFill>
                  <a:schemeClr val="bg1"/>
                </a:solidFill>
                <a:latin typeface="Calibri"/>
                <a:cs typeface="Calibri"/>
              </a:rPr>
              <a:pPr algn="ctr"/>
              <a:t>Abrir Dashboard</a:t>
            </a:fld>
            <a:endParaRPr lang="pt-BR" sz="44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oneCell">
    <xdr:from>
      <xdr:col>6</xdr:col>
      <xdr:colOff>561975</xdr:colOff>
      <xdr:row>0</xdr:row>
      <xdr:rowOff>142875</xdr:rowOff>
    </xdr:from>
    <xdr:to>
      <xdr:col>16</xdr:col>
      <xdr:colOff>333375</xdr:colOff>
      <xdr:row>27</xdr:row>
      <xdr:rowOff>139799</xdr:rowOff>
    </xdr:to>
    <xdr:pic>
      <xdr:nvPicPr>
        <xdr:cNvPr id="10" name="Imagem 9" descr="Diagrama&#10;&#10;Descrição gerada automaticamente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>
          <a:alphaModFix amt="70000"/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305" b="18751"/>
        <a:stretch/>
      </xdr:blipFill>
      <xdr:spPr>
        <a:xfrm>
          <a:off x="4219575" y="142875"/>
          <a:ext cx="5867400" cy="5140424"/>
        </a:xfrm>
        <a:prstGeom prst="rect">
          <a:avLst/>
        </a:prstGeom>
      </xdr:spPr>
    </xdr:pic>
    <xdr:clientData/>
  </xdr:twoCellAnchor>
  <xdr:twoCellAnchor>
    <xdr:from>
      <xdr:col>6</xdr:col>
      <xdr:colOff>95250</xdr:colOff>
      <xdr:row>6</xdr:row>
      <xdr:rowOff>0</xdr:rowOff>
    </xdr:from>
    <xdr:to>
      <xdr:col>6</xdr:col>
      <xdr:colOff>561975</xdr:colOff>
      <xdr:row>7</xdr:row>
      <xdr:rowOff>123825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3752850" y="1143000"/>
          <a:ext cx="466725" cy="3143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lang="pt-BR" sz="1100" b="1">
              <a:solidFill>
                <a:srgbClr val="49C7A2"/>
              </a:solidFill>
            </a:rPr>
            <a:t>v1.1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1</xdr:row>
      <xdr:rowOff>47577</xdr:rowOff>
    </xdr:from>
    <xdr:ext cx="1866900" cy="342786"/>
    <xdr:sp macro="" textlink="controles!B23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228600" y="238077"/>
          <a:ext cx="186690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marL="0" indent="0" algn="l"/>
          <a:fld id="{2731134A-6AE7-4753-9433-448F173AB40B}" type="TxLink">
            <a:rPr lang="en-US" sz="16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Verdana" panose="020B0604030504040204" pitchFamily="34" charset="0"/>
              <a:cs typeface="Calibri"/>
            </a:rPr>
            <a:pPr marL="0" indent="0" algn="l"/>
            <a:t> </a:t>
          </a:fld>
          <a:endParaRPr lang="pt-BR" sz="54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ea typeface="Verdana" panose="020B0604030504040204" pitchFamily="34" charset="0"/>
            <a:cs typeface="Segoe UI" panose="020B0502040204020203" pitchFamily="34" charset="0"/>
          </a:endParaRPr>
        </a:p>
      </xdr:txBody>
    </xdr:sp>
    <xdr:clientData/>
  </xdr:oneCellAnchor>
  <xdr:twoCellAnchor editAs="absolute">
    <xdr:from>
      <xdr:col>0</xdr:col>
      <xdr:colOff>190500</xdr:colOff>
      <xdr:row>1</xdr:row>
      <xdr:rowOff>66674</xdr:rowOff>
    </xdr:from>
    <xdr:to>
      <xdr:col>4</xdr:col>
      <xdr:colOff>76200</xdr:colOff>
      <xdr:row>3</xdr:row>
      <xdr:rowOff>19049</xdr:rowOff>
    </xdr:to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/>
      </xdr:nvSpPr>
      <xdr:spPr>
        <a:xfrm>
          <a:off x="190500" y="257174"/>
          <a:ext cx="1771650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l"/>
          <a:r>
            <a:rPr lang="en-US" sz="2400" b="1">
              <a:solidFill>
                <a:srgbClr val="414656"/>
              </a:solidFill>
            </a:rPr>
            <a:t>Dashboard</a:t>
          </a:r>
        </a:p>
      </xdr:txBody>
    </xdr:sp>
    <xdr:clientData/>
  </xdr:twoCellAnchor>
  <xdr:twoCellAnchor editAs="absolute">
    <xdr:from>
      <xdr:col>0</xdr:col>
      <xdr:colOff>228600</xdr:colOff>
      <xdr:row>14</xdr:row>
      <xdr:rowOff>104774</xdr:rowOff>
    </xdr:from>
    <xdr:to>
      <xdr:col>13</xdr:col>
      <xdr:colOff>142875</xdr:colOff>
      <xdr:row>27</xdr:row>
      <xdr:rowOff>161925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228600" y="2771774"/>
          <a:ext cx="5400675" cy="2533651"/>
          <a:chOff x="228600" y="2209799"/>
          <a:chExt cx="5400675" cy="2524126"/>
        </a:xfrm>
      </xdr:grpSpPr>
      <xdr:sp macro="" textlink="">
        <xdr:nvSpPr>
          <xdr:cNvPr id="40" name="Retângulo: Cantos Arredondados 39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/>
        </xdr:nvSpPr>
        <xdr:spPr>
          <a:xfrm>
            <a:off x="228600" y="2209799"/>
            <a:ext cx="5400675" cy="2524126"/>
          </a:xfrm>
          <a:prstGeom prst="roundRect">
            <a:avLst>
              <a:gd name="adj" fmla="val 4542"/>
            </a:avLst>
          </a:prstGeom>
          <a:solidFill>
            <a:schemeClr val="bg1"/>
          </a:solidFill>
          <a:ln>
            <a:noFill/>
          </a:ln>
          <a:effectLst>
            <a:outerShdw blurRad="317500" sx="102000" sy="102000" algn="ctr" rotWithShape="0">
              <a:prstClr val="black">
                <a:alpha val="7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graphicFrame macro="">
        <xdr:nvGraphicFramePr>
          <xdr:cNvPr id="58" name="Gráfico 57">
            <a:extLst>
              <a:ext uri="{FF2B5EF4-FFF2-40B4-BE49-F238E27FC236}">
                <a16:creationId xmlns:a16="http://schemas.microsoft.com/office/drawing/2014/main" id="{00000000-0008-0000-0200-00003A000000}"/>
              </a:ext>
            </a:extLst>
          </xdr:cNvPr>
          <xdr:cNvGraphicFramePr>
            <a:graphicFrameLocks/>
          </xdr:cNvGraphicFramePr>
        </xdr:nvGraphicFramePr>
        <xdr:xfrm>
          <a:off x="285750" y="2266951"/>
          <a:ext cx="5295899" cy="23717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controles!B41">
        <xdr:nvSpPr>
          <xdr:cNvPr id="59" name="CaixaDeTexto 58">
            <a:extLst>
              <a:ext uri="{FF2B5EF4-FFF2-40B4-BE49-F238E27FC236}">
                <a16:creationId xmlns:a16="http://schemas.microsoft.com/office/drawing/2014/main" id="{00000000-0008-0000-0200-00003B000000}"/>
              </a:ext>
            </a:extLst>
          </xdr:cNvPr>
          <xdr:cNvSpPr txBox="1"/>
        </xdr:nvSpPr>
        <xdr:spPr>
          <a:xfrm>
            <a:off x="257174" y="2219325"/>
            <a:ext cx="318135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marL="0" indent="0" algn="l"/>
            <a:fld id="{2D7CAD9B-9CD1-4F3D-9068-7A57922B529A}" type="TxLink">
              <a:rPr lang="en-US" sz="1100" b="1" i="0" u="none" strike="noStrike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Planos no ano (baseado na data de abertura)</a:t>
            </a:fld>
            <a:endParaRPr lang="pt-BR" sz="1100" b="1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13</xdr:col>
      <xdr:colOff>66674</xdr:colOff>
      <xdr:row>4</xdr:row>
      <xdr:rowOff>171450</xdr:rowOff>
    </xdr:from>
    <xdr:to>
      <xdr:col>18</xdr:col>
      <xdr:colOff>171450</xdr:colOff>
      <xdr:row>11</xdr:row>
      <xdr:rowOff>66674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5553074" y="933450"/>
          <a:ext cx="3152776" cy="1228724"/>
          <a:chOff x="5534024" y="1447801"/>
          <a:chExt cx="3152776" cy="1228724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5534024" y="1447801"/>
            <a:ext cx="3114675" cy="1143000"/>
          </a:xfrm>
          <a:prstGeom prst="roundRect">
            <a:avLst>
              <a:gd name="adj" fmla="val 7988"/>
            </a:avLst>
          </a:prstGeom>
          <a:solidFill>
            <a:schemeClr val="bg1"/>
          </a:solidFill>
          <a:ln>
            <a:noFill/>
          </a:ln>
          <a:effectLst>
            <a:outerShdw blurRad="317500" sx="102000" sy="102000" algn="ctr" rotWithShape="0">
              <a:prstClr val="black">
                <a:alpha val="7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48">
        <xdr:nvSpPr>
          <xdr:cNvPr id="63" name="CaixaDeTexto 62">
            <a:extLst>
              <a:ext uri="{FF2B5EF4-FFF2-40B4-BE49-F238E27FC236}">
                <a16:creationId xmlns:a16="http://schemas.microsoft.com/office/drawing/2014/main" id="{00000000-0008-0000-0200-00003F000000}"/>
              </a:ext>
            </a:extLst>
          </xdr:cNvPr>
          <xdr:cNvSpPr txBox="1"/>
        </xdr:nvSpPr>
        <xdr:spPr>
          <a:xfrm>
            <a:off x="5543549" y="1457325"/>
            <a:ext cx="3019425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marL="0" indent="0" algn="l"/>
            <a:fld id="{11CFBC51-CCAE-4A75-981B-A5B72229710D}" type="TxLink">
              <a:rPr lang="en-US" sz="1100" b="1" i="0" u="none" strike="noStrike">
                <a:solidFill>
                  <a:schemeClr val="tx1">
                    <a:lumMod val="50000"/>
                    <a:lumOff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l"/>
              <a:t>Valor planos finalizados</a:t>
            </a:fld>
            <a:endParaRPr lang="pt-BR" sz="1100" b="1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graphicFrame macro="">
        <xdr:nvGraphicFramePr>
          <xdr:cNvPr id="64" name="Gráfico 63">
            <a:extLst>
              <a:ext uri="{FF2B5EF4-FFF2-40B4-BE49-F238E27FC236}">
                <a16:creationId xmlns:a16="http://schemas.microsoft.com/office/drawing/2014/main" id="{00000000-0008-0000-0200-000040000000}"/>
              </a:ext>
            </a:extLst>
          </xdr:cNvPr>
          <xdr:cNvGraphicFramePr>
            <a:graphicFrameLocks/>
          </xdr:cNvGraphicFramePr>
        </xdr:nvGraphicFramePr>
        <xdr:xfrm>
          <a:off x="5553075" y="1714500"/>
          <a:ext cx="3133725" cy="962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controles!N50">
        <xdr:nvSpPr>
          <xdr:cNvPr id="65" name="CaixaDeTexto 64">
            <a:extLst>
              <a:ext uri="{FF2B5EF4-FFF2-40B4-BE49-F238E27FC236}">
                <a16:creationId xmlns:a16="http://schemas.microsoft.com/office/drawing/2014/main" id="{00000000-0008-0000-0200-000041000000}"/>
              </a:ext>
            </a:extLst>
          </xdr:cNvPr>
          <xdr:cNvSpPr txBox="1"/>
        </xdr:nvSpPr>
        <xdr:spPr>
          <a:xfrm>
            <a:off x="7200899" y="1485900"/>
            <a:ext cx="1466851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marL="0" indent="0" algn="r"/>
            <a:fld id="{56BA78C7-3220-4829-99B4-19D733B5A696}" type="TxLink"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rPr>
              <a:pPr marL="0" indent="0" algn="r"/>
              <a:t> R$ -   </a:t>
            </a:fld>
            <a:endParaRPr lang="pt-BR" sz="16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12</xdr:col>
      <xdr:colOff>142876</xdr:colOff>
      <xdr:row>1</xdr:row>
      <xdr:rowOff>9525</xdr:rowOff>
    </xdr:from>
    <xdr:to>
      <xdr:col>14</xdr:col>
      <xdr:colOff>123826</xdr:colOff>
      <xdr:row>3</xdr:row>
      <xdr:rowOff>28575</xdr:rowOff>
    </xdr:to>
    <xdr:grpSp>
      <xdr:nvGrpSpPr>
        <xdr:cNvPr id="28" name="Agrupar 2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pSpPr/>
      </xdr:nvGrpSpPr>
      <xdr:grpSpPr>
        <a:xfrm>
          <a:off x="5229226" y="200025"/>
          <a:ext cx="990600" cy="400050"/>
          <a:chOff x="4772026" y="209550"/>
          <a:chExt cx="990600" cy="400050"/>
        </a:xfrm>
      </xdr:grpSpPr>
      <xdr:grpSp>
        <xdr:nvGrpSpPr>
          <xdr:cNvPr id="16" name="Agrupar 15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GrpSpPr/>
        </xdr:nvGrpSpPr>
        <xdr:grpSpPr>
          <a:xfrm>
            <a:off x="4772026" y="209550"/>
            <a:ext cx="990600" cy="400050"/>
            <a:chOff x="9144001" y="352425"/>
            <a:chExt cx="990600" cy="400050"/>
          </a:xfrm>
        </xdr:grpSpPr>
        <xdr:sp macro="" textlink="">
          <xdr:nvSpPr>
            <xdr:cNvPr id="37" name="Retângulo: Cantos Arredondados 36">
              <a:extLst>
                <a:ext uri="{FF2B5EF4-FFF2-40B4-BE49-F238E27FC236}">
                  <a16:creationId xmlns:a16="http://schemas.microsoft.com/office/drawing/2014/main" id="{00000000-0008-0000-0200-000025000000}"/>
                </a:ext>
              </a:extLst>
            </xdr:cNvPr>
            <xdr:cNvSpPr/>
          </xdr:nvSpPr>
          <xdr:spPr>
            <a:xfrm>
              <a:off x="9144001" y="352425"/>
              <a:ext cx="990600" cy="400050"/>
            </a:xfrm>
            <a:prstGeom prst="roundRect">
              <a:avLst>
                <a:gd name="adj" fmla="val 18177"/>
              </a:avLst>
            </a:prstGeom>
            <a:solidFill>
              <a:srgbClr val="49C7A2"/>
            </a:solidFill>
            <a:ln>
              <a:noFill/>
            </a:ln>
            <a:effectLst>
              <a:outerShdw blurRad="50800" dist="38100" dir="2700000" algn="tl" rotWithShape="0">
                <a:srgbClr val="49C7A2">
                  <a:alpha val="60000"/>
                </a:srgb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pt-BR" sz="11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endParaRPr>
            </a:p>
          </xdr:txBody>
        </xdr:sp>
        <xdr:pic>
          <xdr:nvPicPr>
            <xdr:cNvPr id="6" name="Imagem 5">
              <a:extLst>
                <a:ext uri="{FF2B5EF4-FFF2-40B4-BE49-F238E27FC236}">
                  <a16:creationId xmlns:a16="http://schemas.microsoft.com/office/drawing/2014/main" id="{00000000-0008-0000-02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9239251" y="466726"/>
              <a:ext cx="178746" cy="171450"/>
            </a:xfrm>
            <a:prstGeom prst="rect">
              <a:avLst/>
            </a:prstGeom>
          </xdr:spPr>
        </xdr:pic>
      </xdr:grpSp>
      <xdr:sp macro="" textlink="controles!B16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200-00001A000000}"/>
              </a:ext>
            </a:extLst>
          </xdr:cNvPr>
          <xdr:cNvSpPr txBox="1"/>
        </xdr:nvSpPr>
        <xdr:spPr>
          <a:xfrm>
            <a:off x="5076825" y="276225"/>
            <a:ext cx="522066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fld id="{EDBD72C8-08C0-40E8-9A54-D2B22F53B21C}" type="TxLink">
              <a:rPr lang="en-US" sz="11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rPr>
              <a:pPr/>
              <a:t>home</a:t>
            </a:fld>
            <a:endParaRPr lang="pt-BR" sz="1100" b="1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</xdr:grpSp>
    <xdr:clientData/>
  </xdr:twoCellAnchor>
  <xdr:twoCellAnchor editAs="absolute">
    <xdr:from>
      <xdr:col>14</xdr:col>
      <xdr:colOff>285750</xdr:colOff>
      <xdr:row>1</xdr:row>
      <xdr:rowOff>9525</xdr:rowOff>
    </xdr:from>
    <xdr:to>
      <xdr:col>16</xdr:col>
      <xdr:colOff>85725</xdr:colOff>
      <xdr:row>3</xdr:row>
      <xdr:rowOff>28575</xdr:rowOff>
    </xdr:to>
    <xdr:grpSp>
      <xdr:nvGrpSpPr>
        <xdr:cNvPr id="29" name="Agrupar 2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pSpPr/>
      </xdr:nvGrpSpPr>
      <xdr:grpSpPr>
        <a:xfrm>
          <a:off x="6381750" y="200025"/>
          <a:ext cx="1019175" cy="400050"/>
          <a:chOff x="5924550" y="209550"/>
          <a:chExt cx="1019175" cy="400050"/>
        </a:xfrm>
      </xdr:grpSpPr>
      <xdr:grpSp>
        <xdr:nvGrpSpPr>
          <xdr:cNvPr id="21" name="Agrupar 20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GrpSpPr/>
        </xdr:nvGrpSpPr>
        <xdr:grpSpPr>
          <a:xfrm>
            <a:off x="5924550" y="209550"/>
            <a:ext cx="1019175" cy="400050"/>
            <a:chOff x="13011150" y="1162050"/>
            <a:chExt cx="1019175" cy="400050"/>
          </a:xfrm>
        </xdr:grpSpPr>
        <xdr:sp macro="" textlink="">
          <xdr:nvSpPr>
            <xdr:cNvPr id="55" name="Retângulo: Cantos Arredondados 54">
              <a:extLst>
                <a:ext uri="{FF2B5EF4-FFF2-40B4-BE49-F238E27FC236}">
                  <a16:creationId xmlns:a16="http://schemas.microsoft.com/office/drawing/2014/main" id="{00000000-0008-0000-0200-000037000000}"/>
                </a:ext>
              </a:extLst>
            </xdr:cNvPr>
            <xdr:cNvSpPr/>
          </xdr:nvSpPr>
          <xdr:spPr>
            <a:xfrm>
              <a:off x="13011150" y="1162050"/>
              <a:ext cx="1019175" cy="400050"/>
            </a:xfrm>
            <a:prstGeom prst="roundRect">
              <a:avLst>
                <a:gd name="adj" fmla="val 18177"/>
              </a:avLst>
            </a:prstGeom>
            <a:solidFill>
              <a:srgbClr val="49C7A2"/>
            </a:solidFill>
            <a:ln>
              <a:noFill/>
            </a:ln>
            <a:effectLst>
              <a:outerShdw blurRad="50800" dist="38100" dir="2700000" algn="tl" rotWithShape="0">
                <a:srgbClr val="49C7A2">
                  <a:alpha val="60000"/>
                </a:srgb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pt-BR" sz="1100">
                <a:solidFill>
                  <a:schemeClr val="bg1"/>
                </a:solidFill>
                <a:latin typeface="+mn-lt"/>
                <a:ea typeface="+mn-ea"/>
                <a:cs typeface="+mn-cs"/>
              </a:endParaRPr>
            </a:p>
          </xdr:txBody>
        </xdr:sp>
        <xdr:pic>
          <xdr:nvPicPr>
            <xdr:cNvPr id="18" name="Imagem 17">
              <a:extLst>
                <a:ext uri="{FF2B5EF4-FFF2-40B4-BE49-F238E27FC236}">
                  <a16:creationId xmlns:a16="http://schemas.microsoft.com/office/drawing/2014/main" id="{00000000-0008-0000-0200-000012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6" cstate="print">
              <a:alphaModFix amt="50000"/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3087351" y="1257300"/>
              <a:ext cx="206378" cy="206378"/>
            </a:xfrm>
            <a:prstGeom prst="rect">
              <a:avLst/>
            </a:prstGeom>
          </xdr:spPr>
        </xdr:pic>
      </xdr:grpSp>
      <xdr:sp macro="" textlink="controles!B17">
        <xdr:nvSpPr>
          <xdr:cNvPr id="72" name="CaixaDeTexto 71">
            <a:extLst>
              <a:ext uri="{FF2B5EF4-FFF2-40B4-BE49-F238E27FC236}">
                <a16:creationId xmlns:a16="http://schemas.microsoft.com/office/drawing/2014/main" id="{00000000-0008-0000-0200-000048000000}"/>
              </a:ext>
            </a:extLst>
          </xdr:cNvPr>
          <xdr:cNvSpPr txBox="1"/>
        </xdr:nvSpPr>
        <xdr:spPr>
          <a:xfrm>
            <a:off x="6238875" y="276225"/>
            <a:ext cx="537904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/>
            <a:fld id="{229F09CF-02EA-407D-8590-F2AF11CBE149}" type="TxLink">
              <a:rPr lang="en-US" sz="11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rPr>
              <a:pPr marL="0" indent="0"/>
              <a:t>dados</a:t>
            </a:fld>
            <a:endParaRPr lang="pt-BR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16</xdr:col>
      <xdr:colOff>257175</xdr:colOff>
      <xdr:row>1</xdr:row>
      <xdr:rowOff>9525</xdr:rowOff>
    </xdr:from>
    <xdr:to>
      <xdr:col>18</xdr:col>
      <xdr:colOff>123825</xdr:colOff>
      <xdr:row>3</xdr:row>
      <xdr:rowOff>28575</xdr:rowOff>
    </xdr:to>
    <xdr:grpSp>
      <xdr:nvGrpSpPr>
        <xdr:cNvPr id="27" name="Agrupar 2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pSpPr/>
      </xdr:nvGrpSpPr>
      <xdr:grpSpPr>
        <a:xfrm>
          <a:off x="7572375" y="200025"/>
          <a:ext cx="1085850" cy="400050"/>
          <a:chOff x="10363200" y="1333500"/>
          <a:chExt cx="1085850" cy="400050"/>
        </a:xfrm>
      </xdr:grpSpPr>
      <xdr:sp macro="" textlink="">
        <xdr:nvSpPr>
          <xdr:cNvPr id="69" name="Retângulo: Cantos Arredondados 68">
            <a:extLst>
              <a:ext uri="{FF2B5EF4-FFF2-40B4-BE49-F238E27FC236}">
                <a16:creationId xmlns:a16="http://schemas.microsoft.com/office/drawing/2014/main" id="{00000000-0008-0000-0200-000045000000}"/>
              </a:ext>
            </a:extLst>
          </xdr:cNvPr>
          <xdr:cNvSpPr/>
        </xdr:nvSpPr>
        <xdr:spPr>
          <a:xfrm>
            <a:off x="10363200" y="1333500"/>
            <a:ext cx="1085850" cy="400050"/>
          </a:xfrm>
          <a:prstGeom prst="roundRect">
            <a:avLst>
              <a:gd name="adj" fmla="val 18177"/>
            </a:avLst>
          </a:prstGeom>
          <a:solidFill>
            <a:srgbClr val="49C7A2"/>
          </a:solidFill>
          <a:ln>
            <a:noFill/>
          </a:ln>
          <a:effectLst>
            <a:outerShdw blurRad="50800" dist="38100" dir="2700000" algn="tl" rotWithShape="0">
              <a:srgbClr val="49C7A2">
                <a:alpha val="6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  <xdr:pic>
        <xdr:nvPicPr>
          <xdr:cNvPr id="23" name="Imagem 22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8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0429876" y="1438275"/>
            <a:ext cx="225027" cy="200024"/>
          </a:xfrm>
          <a:prstGeom prst="rect">
            <a:avLst/>
          </a:prstGeom>
        </xdr:spPr>
      </xdr:pic>
      <xdr:sp macro="" textlink="controles!B18">
        <xdr:nvSpPr>
          <xdr:cNvPr id="73" name="CaixaDeTexto 72">
            <a:extLst>
              <a:ext uri="{FF2B5EF4-FFF2-40B4-BE49-F238E27FC236}">
                <a16:creationId xmlns:a16="http://schemas.microsoft.com/office/drawing/2014/main" id="{00000000-0008-0000-0200-000049000000}"/>
              </a:ext>
            </a:extLst>
          </xdr:cNvPr>
          <xdr:cNvSpPr txBox="1"/>
        </xdr:nvSpPr>
        <xdr:spPr>
          <a:xfrm>
            <a:off x="10620375" y="1400175"/>
            <a:ext cx="70961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marL="0" indent="0"/>
            <a:fld id="{8CB60CC1-93F6-49C5-A613-7E2F645322C3}" type="TxLink">
              <a:rPr lang="en-US" sz="11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rPr>
              <a:pPr marL="0" indent="0"/>
              <a:t>tradução</a:t>
            </a:fld>
            <a:endParaRPr lang="pt-BR" sz="11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0</xdr:col>
      <xdr:colOff>266699</xdr:colOff>
      <xdr:row>4</xdr:row>
      <xdr:rowOff>171450</xdr:rowOff>
    </xdr:from>
    <xdr:to>
      <xdr:col>5</xdr:col>
      <xdr:colOff>392699</xdr:colOff>
      <xdr:row>10</xdr:row>
      <xdr:rowOff>180975</xdr:rowOff>
    </xdr:to>
    <xdr:grpSp>
      <xdr:nvGrpSpPr>
        <xdr:cNvPr id="20" name="Agrupar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pSpPr/>
      </xdr:nvGrpSpPr>
      <xdr:grpSpPr>
        <a:xfrm>
          <a:off x="266699" y="933450"/>
          <a:ext cx="2412000" cy="1152525"/>
          <a:chOff x="266699" y="828675"/>
          <a:chExt cx="2412000" cy="1152525"/>
        </a:xfrm>
      </xdr:grpSpPr>
      <xdr:sp macro="" textlink="">
        <xdr:nvSpPr>
          <xdr:cNvPr id="76" name="Retângulo: Cantos Arredondados 75">
            <a:extLst>
              <a:ext uri="{FF2B5EF4-FFF2-40B4-BE49-F238E27FC236}">
                <a16:creationId xmlns:a16="http://schemas.microsoft.com/office/drawing/2014/main" id="{00000000-0008-0000-0200-00004C000000}"/>
              </a:ext>
            </a:extLst>
          </xdr:cNvPr>
          <xdr:cNvSpPr/>
        </xdr:nvSpPr>
        <xdr:spPr>
          <a:xfrm>
            <a:off x="266699" y="828675"/>
            <a:ext cx="2412000" cy="1152525"/>
          </a:xfrm>
          <a:prstGeom prst="roundRect">
            <a:avLst>
              <a:gd name="adj" fmla="val 6915"/>
            </a:avLst>
          </a:prstGeom>
          <a:gradFill flip="none" rotWithShape="1">
            <a:gsLst>
              <a:gs pos="0">
                <a:srgbClr val="49C7A2"/>
              </a:gs>
              <a:gs pos="100000">
                <a:srgbClr val="92DEC8"/>
              </a:gs>
            </a:gsLst>
            <a:lin ang="5400000" scaled="1"/>
            <a:tileRect/>
          </a:gradFill>
          <a:ln>
            <a:noFill/>
          </a:ln>
          <a:effectLst>
            <a:outerShdw blurRad="317500" sx="102000" sy="102000" algn="ctr" rotWithShape="0">
              <a:prstClr val="black">
                <a:alpha val="7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25">
        <xdr:nvSpPr>
          <xdr:cNvPr id="77" name="CaixaDeTexto 76">
            <a:extLst>
              <a:ext uri="{FF2B5EF4-FFF2-40B4-BE49-F238E27FC236}">
                <a16:creationId xmlns:a16="http://schemas.microsoft.com/office/drawing/2014/main" id="{00000000-0008-0000-0200-00004D000000}"/>
              </a:ext>
            </a:extLst>
          </xdr:cNvPr>
          <xdr:cNvSpPr txBox="1"/>
        </xdr:nvSpPr>
        <xdr:spPr>
          <a:xfrm>
            <a:off x="619125" y="895350"/>
            <a:ext cx="175260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algn="l"/>
            <a:fld id="{D2EE8F35-4C09-43A2-8415-6E2965FC4436}" type="TxLink">
              <a:rPr lang="en-US" sz="11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rPr>
              <a:pPr algn="l"/>
              <a:t>Planos finalizados</a:t>
            </a:fld>
            <a:endParaRPr lang="pt-BR" sz="1600" b="1">
              <a:solidFill>
                <a:schemeClr val="tx1">
                  <a:lumMod val="75000"/>
                  <a:lumOff val="25000"/>
                </a:schemeClr>
              </a:solidFill>
            </a:endParaRPr>
          </a:p>
        </xdr:txBody>
      </xdr:sp>
      <xdr:sp macro="" textlink="controles!B26">
        <xdr:nvSpPr>
          <xdr:cNvPr id="78" name="CaixaDeTexto 77">
            <a:extLst>
              <a:ext uri="{FF2B5EF4-FFF2-40B4-BE49-F238E27FC236}">
                <a16:creationId xmlns:a16="http://schemas.microsoft.com/office/drawing/2014/main" id="{00000000-0008-0000-0200-00004E000000}"/>
              </a:ext>
            </a:extLst>
          </xdr:cNvPr>
          <xdr:cNvSpPr txBox="1"/>
        </xdr:nvSpPr>
        <xdr:spPr>
          <a:xfrm>
            <a:off x="447674" y="1219200"/>
            <a:ext cx="1190625" cy="514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A4C8F2E2-AAC2-40F4-AFD6-201670ACD775}" type="TxLink">
              <a:rPr lang="en-US" sz="40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rPr>
              <a:pPr marL="0" indent="0" algn="ctr"/>
              <a:t>0</a:t>
            </a:fld>
            <a:endParaRPr lang="pt-BR" sz="40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controles!F36">
        <xdr:nvSpPr>
          <xdr:cNvPr id="79" name="CaixaDeTexto 78">
            <a:extLst>
              <a:ext uri="{FF2B5EF4-FFF2-40B4-BE49-F238E27FC236}">
                <a16:creationId xmlns:a16="http://schemas.microsoft.com/office/drawing/2014/main" id="{00000000-0008-0000-0200-00004F000000}"/>
              </a:ext>
            </a:extLst>
          </xdr:cNvPr>
          <xdr:cNvSpPr txBox="1"/>
        </xdr:nvSpPr>
        <xdr:spPr>
          <a:xfrm>
            <a:off x="561973" y="1647825"/>
            <a:ext cx="96202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0AADB18F-8518-4827-A379-DE37DEE179F3}" type="TxLink">
              <a:rPr lang="en-US" sz="1100" b="0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ea typeface="+mn-ea"/>
                <a:cs typeface="Calibri"/>
              </a:rPr>
              <a:pPr marL="0" indent="0" algn="ctr"/>
              <a:t>mês atual</a:t>
            </a:fld>
            <a:endParaRPr lang="en-US" sz="1100" b="0" i="0" u="none" strike="noStrike">
              <a:solidFill>
                <a:schemeClr val="bg1">
                  <a:lumMod val="50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controles!B27">
        <xdr:nvSpPr>
          <xdr:cNvPr id="80" name="CaixaDeTexto 79">
            <a:extLst>
              <a:ext uri="{FF2B5EF4-FFF2-40B4-BE49-F238E27FC236}">
                <a16:creationId xmlns:a16="http://schemas.microsoft.com/office/drawing/2014/main" id="{00000000-0008-0000-0200-000050000000}"/>
              </a:ext>
            </a:extLst>
          </xdr:cNvPr>
          <xdr:cNvSpPr txBox="1"/>
        </xdr:nvSpPr>
        <xdr:spPr>
          <a:xfrm>
            <a:off x="1343024" y="1219200"/>
            <a:ext cx="1190625" cy="514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ADAB4500-09EE-4B13-BF6D-4712FAFA31DD}" type="TxLink">
              <a:rPr lang="en-US" sz="40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cs typeface="Calibri"/>
              </a:rPr>
              <a:pPr algn="ctr"/>
              <a:t>0</a:t>
            </a:fld>
            <a:endParaRPr lang="pt-BR" sz="11500" b="1">
              <a:solidFill>
                <a:schemeClr val="tx1">
                  <a:lumMod val="65000"/>
                  <a:lumOff val="35000"/>
                </a:schemeClr>
              </a:solidFill>
            </a:endParaRPr>
          </a:p>
        </xdr:txBody>
      </xdr:sp>
      <xdr:sp macro="" textlink="controles!F37">
        <xdr:nvSpPr>
          <xdr:cNvPr id="81" name="CaixaDeTexto 80">
            <a:extLst>
              <a:ext uri="{FF2B5EF4-FFF2-40B4-BE49-F238E27FC236}">
                <a16:creationId xmlns:a16="http://schemas.microsoft.com/office/drawing/2014/main" id="{00000000-0008-0000-0200-000051000000}"/>
              </a:ext>
            </a:extLst>
          </xdr:cNvPr>
          <xdr:cNvSpPr txBox="1"/>
        </xdr:nvSpPr>
        <xdr:spPr>
          <a:xfrm>
            <a:off x="1447798" y="1647825"/>
            <a:ext cx="98107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E7C6E9B2-D4B7-4BE4-95AB-54CC360F667E}" type="TxLink">
              <a:rPr lang="en-US" sz="1100" b="0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pPr algn="ctr"/>
              <a:t>ano atual</a:t>
            </a:fld>
            <a:endParaRPr lang="en-US" sz="1100" b="0" i="0" u="none" strike="noStrike">
              <a:solidFill>
                <a:schemeClr val="bg1">
                  <a:lumMod val="50000"/>
                </a:schemeClr>
              </a:solidFill>
              <a:latin typeface="Calibri"/>
              <a:cs typeface="Calibri"/>
            </a:endParaRPr>
          </a:p>
        </xdr:txBody>
      </xdr:sp>
      <xdr:pic>
        <xdr:nvPicPr>
          <xdr:cNvPr id="84" name="Imagem 83">
            <a:extLst>
              <a:ext uri="{FF2B5EF4-FFF2-40B4-BE49-F238E27FC236}">
                <a16:creationId xmlns:a16="http://schemas.microsoft.com/office/drawing/2014/main" id="{00000000-0008-0000-0200-00005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9" cstate="print">
            <a:alphaModFix amt="35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33376" y="885826"/>
            <a:ext cx="285750" cy="285750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238125</xdr:colOff>
      <xdr:row>4</xdr:row>
      <xdr:rowOff>171450</xdr:rowOff>
    </xdr:from>
    <xdr:to>
      <xdr:col>12</xdr:col>
      <xdr:colOff>249825</xdr:colOff>
      <xdr:row>10</xdr:row>
      <xdr:rowOff>180975</xdr:rowOff>
    </xdr:to>
    <xdr:grpSp>
      <xdr:nvGrpSpPr>
        <xdr:cNvPr id="22" name="Agrupar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pSpPr/>
      </xdr:nvGrpSpPr>
      <xdr:grpSpPr>
        <a:xfrm>
          <a:off x="2924175" y="933450"/>
          <a:ext cx="2412000" cy="1152525"/>
          <a:chOff x="2924175" y="819150"/>
          <a:chExt cx="2412000" cy="1152525"/>
        </a:xfrm>
      </xdr:grpSpPr>
      <xdr:sp macro="" textlink="">
        <xdr:nvSpPr>
          <xdr:cNvPr id="51" name="Retângulo: Cantos Arredondados 50">
            <a:extLst>
              <a:ext uri="{FF2B5EF4-FFF2-40B4-BE49-F238E27FC236}">
                <a16:creationId xmlns:a16="http://schemas.microsoft.com/office/drawing/2014/main" id="{00000000-0008-0000-0200-000033000000}"/>
              </a:ext>
            </a:extLst>
          </xdr:cNvPr>
          <xdr:cNvSpPr/>
        </xdr:nvSpPr>
        <xdr:spPr>
          <a:xfrm>
            <a:off x="2924175" y="819150"/>
            <a:ext cx="2412000" cy="1152525"/>
          </a:xfrm>
          <a:prstGeom prst="roundRect">
            <a:avLst>
              <a:gd name="adj" fmla="val 6915"/>
            </a:avLst>
          </a:prstGeom>
          <a:solidFill>
            <a:srgbClr val="EF476F"/>
          </a:solidFill>
          <a:ln>
            <a:noFill/>
          </a:ln>
          <a:effectLst>
            <a:outerShdw blurRad="317500" sx="102000" sy="102000" algn="ctr" rotWithShape="0">
              <a:prstClr val="black">
                <a:alpha val="7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30">
        <xdr:nvSpPr>
          <xdr:cNvPr id="52" name="CaixaDeTexto 51">
            <a:extLst>
              <a:ext uri="{FF2B5EF4-FFF2-40B4-BE49-F238E27FC236}">
                <a16:creationId xmlns:a16="http://schemas.microsoft.com/office/drawing/2014/main" id="{00000000-0008-0000-0200-000034000000}"/>
              </a:ext>
            </a:extLst>
          </xdr:cNvPr>
          <xdr:cNvSpPr txBox="1"/>
        </xdr:nvSpPr>
        <xdr:spPr>
          <a:xfrm>
            <a:off x="3333750" y="904875"/>
            <a:ext cx="180975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pPr marL="0" indent="0" algn="l"/>
            <a:fld id="{4D8EB366-1C75-4064-A503-B4874263AB39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+mn-ea"/>
                <a:cs typeface="Calibri"/>
              </a:rPr>
              <a:pPr marL="0" indent="0" algn="l"/>
              <a:t>Planos pendentes</a:t>
            </a:fld>
            <a:endParaRPr lang="pt-BR" sz="1100" b="1" i="0" u="none" strike="noStrike">
              <a:solidFill>
                <a:schemeClr val="bg1"/>
              </a:solidFill>
              <a:latin typeface="Calibri"/>
              <a:ea typeface="+mn-ea"/>
              <a:cs typeface="Calibri"/>
            </a:endParaRPr>
          </a:p>
        </xdr:txBody>
      </xdr:sp>
      <xdr:sp macro="" textlink="controles!B31">
        <xdr:nvSpPr>
          <xdr:cNvPr id="53" name="CaixaDeTexto 52">
            <a:extLst>
              <a:ext uri="{FF2B5EF4-FFF2-40B4-BE49-F238E27FC236}">
                <a16:creationId xmlns:a16="http://schemas.microsoft.com/office/drawing/2014/main" id="{00000000-0008-0000-0200-000035000000}"/>
              </a:ext>
            </a:extLst>
          </xdr:cNvPr>
          <xdr:cNvSpPr txBox="1"/>
        </xdr:nvSpPr>
        <xdr:spPr>
          <a:xfrm>
            <a:off x="3105149" y="1219200"/>
            <a:ext cx="1190625" cy="514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0BC14591-90E8-401E-905A-6D2547FE19BD}" type="TxLink">
              <a:rPr lang="en-US" sz="4000" b="1" i="0" u="none" strike="noStrike">
                <a:solidFill>
                  <a:schemeClr val="bg1"/>
                </a:solidFill>
                <a:latin typeface="Calibri"/>
                <a:ea typeface="+mn-ea"/>
                <a:cs typeface="Calibri"/>
              </a:rPr>
              <a:pPr marL="0" indent="0" algn="ctr"/>
              <a:t>0</a:t>
            </a:fld>
            <a:endParaRPr lang="pt-BR" sz="4000" b="1" i="0" u="none" strike="noStrike">
              <a:solidFill>
                <a:schemeClr val="bg1"/>
              </a:solidFill>
              <a:latin typeface="Calibri"/>
              <a:ea typeface="+mn-ea"/>
              <a:cs typeface="Calibri"/>
            </a:endParaRPr>
          </a:p>
        </xdr:txBody>
      </xdr:sp>
      <xdr:sp macro="" textlink="controles!F36">
        <xdr:nvSpPr>
          <xdr:cNvPr id="54" name="CaixaDeTexto 53">
            <a:extLst>
              <a:ext uri="{FF2B5EF4-FFF2-40B4-BE49-F238E27FC236}">
                <a16:creationId xmlns:a16="http://schemas.microsoft.com/office/drawing/2014/main" id="{00000000-0008-0000-0200-000036000000}"/>
              </a:ext>
            </a:extLst>
          </xdr:cNvPr>
          <xdr:cNvSpPr txBox="1"/>
        </xdr:nvSpPr>
        <xdr:spPr>
          <a:xfrm>
            <a:off x="3200398" y="1647825"/>
            <a:ext cx="100012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fld id="{3C268588-9E23-4701-9BBE-6A575DA8D211}" type="TxLink">
              <a:rPr lang="en-US" sz="1100" b="0" i="0" u="none" strike="noStrike">
                <a:solidFill>
                  <a:schemeClr val="bg1"/>
                </a:solidFill>
                <a:latin typeface="Calibri"/>
                <a:cs typeface="Calibri"/>
              </a:rPr>
              <a:pPr algn="ctr"/>
              <a:t>mês atual</a:t>
            </a:fld>
            <a:endParaRPr lang="en-US" sz="1100" b="0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  <xdr:pic>
        <xdr:nvPicPr>
          <xdr:cNvPr id="82" name="Imagem 81">
            <a:extLst>
              <a:ext uri="{FF2B5EF4-FFF2-40B4-BE49-F238E27FC236}">
                <a16:creationId xmlns:a16="http://schemas.microsoft.com/office/drawing/2014/main" id="{00000000-0008-0000-0200-00005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 cstate="print">
            <a:lum bright="70000" contrast="-70000"/>
            <a:alphaModFix amt="50000"/>
            <a:extLst>
              <a:ext uri="{BEBA8EAE-BF5A-486C-A8C5-ECC9F3942E4B}">
                <a14:imgProps xmlns:a14="http://schemas.microsoft.com/office/drawing/2010/main">
                  <a14:imgLayer r:embed="rId11">
                    <a14:imgEffect>
                      <a14:colorTemperature colorTemp="11200"/>
                    </a14:imgEffect>
                    <a14:imgEffect>
                      <a14:saturation sat="400000"/>
                    </a14:imgEffect>
                  </a14:imgLayer>
                </a14:imgProps>
              </a:ex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000375" y="866775"/>
            <a:ext cx="330203" cy="330203"/>
          </a:xfrm>
          <a:prstGeom prst="rect">
            <a:avLst/>
          </a:prstGeom>
        </xdr:spPr>
      </xdr:pic>
      <xdr:sp macro="" textlink="controles!B32">
        <xdr:nvSpPr>
          <xdr:cNvPr id="88" name="CaixaDeTexto 87">
            <a:extLst>
              <a:ext uri="{FF2B5EF4-FFF2-40B4-BE49-F238E27FC236}">
                <a16:creationId xmlns:a16="http://schemas.microsoft.com/office/drawing/2014/main" id="{00000000-0008-0000-0200-000058000000}"/>
              </a:ext>
            </a:extLst>
          </xdr:cNvPr>
          <xdr:cNvSpPr txBox="1"/>
        </xdr:nvSpPr>
        <xdr:spPr>
          <a:xfrm>
            <a:off x="4000499" y="1219200"/>
            <a:ext cx="1190625" cy="5143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A44FADC2-5723-484B-8B50-DAE45DCE419C}" type="TxLink">
              <a:rPr lang="en-US" sz="4000" b="1" i="0" u="none" strike="noStrike">
                <a:solidFill>
                  <a:schemeClr val="bg1"/>
                </a:solidFill>
                <a:latin typeface="Calibri"/>
                <a:ea typeface="+mn-ea"/>
                <a:cs typeface="Calibri"/>
              </a:rPr>
              <a:pPr marL="0" indent="0" algn="ctr"/>
              <a:t>1</a:t>
            </a:fld>
            <a:endParaRPr lang="pt-BR" sz="4000" b="1" i="0" u="none" strike="noStrike">
              <a:solidFill>
                <a:schemeClr val="bg1"/>
              </a:solidFill>
              <a:latin typeface="Calibri"/>
              <a:ea typeface="+mn-ea"/>
              <a:cs typeface="Calibri"/>
            </a:endParaRPr>
          </a:p>
        </xdr:txBody>
      </xdr:sp>
      <xdr:sp macro="" textlink="controles!F37">
        <xdr:nvSpPr>
          <xdr:cNvPr id="56" name="CaixaDeTexto 55">
            <a:extLst>
              <a:ext uri="{FF2B5EF4-FFF2-40B4-BE49-F238E27FC236}">
                <a16:creationId xmlns:a16="http://schemas.microsoft.com/office/drawing/2014/main" id="{00000000-0008-0000-0200-000038000000}"/>
              </a:ext>
            </a:extLst>
          </xdr:cNvPr>
          <xdr:cNvSpPr txBox="1"/>
        </xdr:nvSpPr>
        <xdr:spPr>
          <a:xfrm>
            <a:off x="4124323" y="1657350"/>
            <a:ext cx="962028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marL="0" indent="0" algn="ctr"/>
            <a:fld id="{E7C6E9B2-D4B7-4BE4-95AB-54CC360F667E}" type="TxLink">
              <a:rPr lang="en-US" sz="1100" b="0" i="0" u="none" strike="noStrike">
                <a:solidFill>
                  <a:schemeClr val="bg1"/>
                </a:solidFill>
                <a:latin typeface="Calibri"/>
                <a:ea typeface="+mn-ea"/>
                <a:cs typeface="Calibri"/>
              </a:rPr>
              <a:pPr marL="0" indent="0" algn="ctr"/>
              <a:t>ano atual</a:t>
            </a:fld>
            <a:endParaRPr lang="en-US" sz="1100" b="0" i="0" u="none" strike="noStrike">
              <a:solidFill>
                <a:schemeClr val="bg1"/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9</xdr:col>
      <xdr:colOff>142875</xdr:colOff>
      <xdr:row>1</xdr:row>
      <xdr:rowOff>9525</xdr:rowOff>
    </xdr:from>
    <xdr:to>
      <xdr:col>11</xdr:col>
      <xdr:colOff>361950</xdr:colOff>
      <xdr:row>3</xdr:row>
      <xdr:rowOff>28575</xdr:rowOff>
    </xdr:to>
    <xdr:grpSp>
      <xdr:nvGrpSpPr>
        <xdr:cNvPr id="9" name="Agrupar 8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4029075" y="200025"/>
          <a:ext cx="1019175" cy="400050"/>
          <a:chOff x="2133600" y="200025"/>
          <a:chExt cx="1019175" cy="400050"/>
        </a:xfrm>
      </xdr:grpSpPr>
      <xdr:sp macro="" textlink="">
        <xdr:nvSpPr>
          <xdr:cNvPr id="67" name="Retângulo: Cantos Arredondados 66">
            <a:extLst>
              <a:ext uri="{FF2B5EF4-FFF2-40B4-BE49-F238E27FC236}">
                <a16:creationId xmlns:a16="http://schemas.microsoft.com/office/drawing/2014/main" id="{00000000-0008-0000-0200-000043000000}"/>
              </a:ext>
            </a:extLst>
          </xdr:cNvPr>
          <xdr:cNvSpPr/>
        </xdr:nvSpPr>
        <xdr:spPr>
          <a:xfrm>
            <a:off x="2133600" y="200025"/>
            <a:ext cx="1009650" cy="400050"/>
          </a:xfrm>
          <a:prstGeom prst="roundRect">
            <a:avLst>
              <a:gd name="adj" fmla="val 18177"/>
            </a:avLst>
          </a:prstGeom>
          <a:solidFill>
            <a:srgbClr val="EF476F"/>
          </a:solidFill>
          <a:ln>
            <a:noFill/>
          </a:ln>
          <a:effectLst>
            <a:outerShdw blurRad="50800" dist="38100" dir="2700000" algn="tl" rotWithShape="0">
              <a:srgbClr val="EF476F">
                <a:alpha val="6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54">
        <xdr:nvSpPr>
          <xdr:cNvPr id="70" name="CaixaDeTexto 69">
            <a:extLst>
              <a:ext uri="{FF2B5EF4-FFF2-40B4-BE49-F238E27FC236}">
                <a16:creationId xmlns:a16="http://schemas.microsoft.com/office/drawing/2014/main" id="{00000000-0008-0000-0200-000046000000}"/>
              </a:ext>
            </a:extLst>
          </xdr:cNvPr>
          <xdr:cNvSpPr txBox="1"/>
        </xdr:nvSpPr>
        <xdr:spPr>
          <a:xfrm>
            <a:off x="2390775" y="266700"/>
            <a:ext cx="76200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/>
            <a:fld id="{DE92E36F-C254-4969-BFB2-C35C5DBEBD22}" type="TxLink">
              <a:rPr lang="en-US" sz="11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+mn-ea"/>
                <a:cs typeface="Calibri"/>
              </a:rPr>
              <a:pPr marL="0" indent="0"/>
              <a:t>tutorial</a:t>
            </a:fld>
            <a:endParaRPr lang="pt-BR" sz="11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171700" y="266700"/>
            <a:ext cx="297473" cy="276225"/>
          </a:xfrm>
          <a:prstGeom prst="rect">
            <a:avLst/>
          </a:prstGeom>
        </xdr:spPr>
      </xdr:pic>
    </xdr:grpSp>
    <xdr:clientData/>
  </xdr:twoCellAnchor>
  <xdr:twoCellAnchor editAs="absolute">
    <xdr:from>
      <xdr:col>13</xdr:col>
      <xdr:colOff>423864</xdr:colOff>
      <xdr:row>14</xdr:row>
      <xdr:rowOff>114300</xdr:rowOff>
    </xdr:from>
    <xdr:to>
      <xdr:col>18</xdr:col>
      <xdr:colOff>119063</xdr:colOff>
      <xdr:row>32</xdr:row>
      <xdr:rowOff>38100</xdr:rowOff>
    </xdr:to>
    <xdr:sp macro="" textlink="">
      <xdr:nvSpPr>
        <xdr:cNvPr id="60" name="Retângulo: Cantos Arredondados 5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/>
      </xdr:nvSpPr>
      <xdr:spPr>
        <a:xfrm>
          <a:off x="5910264" y="2781300"/>
          <a:ext cx="2743199" cy="3486150"/>
        </a:xfrm>
        <a:prstGeom prst="roundRect">
          <a:avLst>
            <a:gd name="adj" fmla="val 4484"/>
          </a:avLst>
        </a:prstGeom>
        <a:solidFill>
          <a:schemeClr val="bg1"/>
        </a:solidFill>
        <a:ln>
          <a:noFill/>
        </a:ln>
        <a:effectLst>
          <a:outerShdw blurRad="317500" sx="102000" sy="102000" algn="ctr" rotWithShape="0">
            <a:prstClr val="black">
              <a:alpha val="7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pt-BR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13</xdr:col>
      <xdr:colOff>485775</xdr:colOff>
      <xdr:row>14</xdr:row>
      <xdr:rowOff>161925</xdr:rowOff>
    </xdr:from>
    <xdr:to>
      <xdr:col>15</xdr:col>
      <xdr:colOff>447675</xdr:colOff>
      <xdr:row>16</xdr:row>
      <xdr:rowOff>45485</xdr:rowOff>
    </xdr:to>
    <xdr:sp macro="" textlink="controles!B35">
      <xdr:nvSpPr>
        <xdr:cNvPr id="61" name="CaixaDeTexto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/>
      </xdr:nvSpPr>
      <xdr:spPr>
        <a:xfrm>
          <a:off x="5972175" y="2828925"/>
          <a:ext cx="1181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l"/>
          <a:fld id="{12E1EDBB-77B8-4326-98B4-A41DE8FB6E74}" type="TxLink">
            <a:rPr lang="en-US" sz="1100" b="1" i="0" u="none" strike="noStrike">
              <a:solidFill>
                <a:schemeClr val="tx1">
                  <a:lumMod val="50000"/>
                  <a:lumOff val="50000"/>
                </a:schemeClr>
              </a:solidFill>
              <a:latin typeface="Calibri"/>
              <a:ea typeface="+mn-ea"/>
              <a:cs typeface="Calibri"/>
            </a:rPr>
            <a:pPr marL="0" indent="0" algn="l"/>
            <a:t>Status</a:t>
          </a:fld>
          <a:endParaRPr lang="pt-BR" sz="1100" b="1" i="0" u="none" strike="noStrike">
            <a:solidFill>
              <a:schemeClr val="tx1">
                <a:lumMod val="50000"/>
                <a:lumOff val="50000"/>
              </a:schemeClr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13</xdr:col>
      <xdr:colOff>171451</xdr:colOff>
      <xdr:row>17</xdr:row>
      <xdr:rowOff>104776</xdr:rowOff>
    </xdr:from>
    <xdr:to>
      <xdr:col>18</xdr:col>
      <xdr:colOff>371475</xdr:colOff>
      <xdr:row>27</xdr:row>
      <xdr:rowOff>57150</xdr:rowOff>
    </xdr:to>
    <xdr:graphicFrame macro="">
      <xdr:nvGraphicFramePr>
        <xdr:cNvPr id="62" name="Gráfico 6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 editAs="absolute">
    <xdr:from>
      <xdr:col>14</xdr:col>
      <xdr:colOff>590551</xdr:colOff>
      <xdr:row>20</xdr:row>
      <xdr:rowOff>171451</xdr:rowOff>
    </xdr:from>
    <xdr:to>
      <xdr:col>16</xdr:col>
      <xdr:colOff>561976</xdr:colOff>
      <xdr:row>23</xdr:row>
      <xdr:rowOff>114301</xdr:rowOff>
    </xdr:to>
    <xdr:sp macro="" textlink="controles!B36">
      <xdr:nvSpPr>
        <xdr:cNvPr id="66" name="CaixaDeTexto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/>
      </xdr:nvSpPr>
      <xdr:spPr>
        <a:xfrm>
          <a:off x="6686551" y="3981451"/>
          <a:ext cx="1190625" cy="5143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marL="0" indent="0" algn="ctr"/>
          <a:fld id="{CAE3B153-D3A8-4AAE-A757-1BD47773A560}" type="TxLink">
            <a:rPr lang="en-US" sz="2400" b="1" i="0" u="none" strike="noStrike">
              <a:solidFill>
                <a:srgbClr val="49C7A2"/>
              </a:solidFill>
              <a:latin typeface="Calibri"/>
              <a:ea typeface="+mn-ea"/>
              <a:cs typeface="Calibri"/>
            </a:rPr>
            <a:pPr marL="0" indent="0" algn="ctr"/>
            <a:t>0%</a:t>
          </a:fld>
          <a:endParaRPr lang="pt-BR" sz="5400" b="1" i="0" u="none" strike="noStrike">
            <a:solidFill>
              <a:srgbClr val="49C7A2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14</xdr:col>
      <xdr:colOff>595313</xdr:colOff>
      <xdr:row>22</xdr:row>
      <xdr:rowOff>114300</xdr:rowOff>
    </xdr:from>
    <xdr:to>
      <xdr:col>16</xdr:col>
      <xdr:colOff>557213</xdr:colOff>
      <xdr:row>23</xdr:row>
      <xdr:rowOff>188360</xdr:rowOff>
    </xdr:to>
    <xdr:sp macro="" textlink="controles!B37">
      <xdr:nvSpPr>
        <xdr:cNvPr id="74" name="CaixaDeTexto 73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/>
      </xdr:nvSpPr>
      <xdr:spPr>
        <a:xfrm>
          <a:off x="6691313" y="4305300"/>
          <a:ext cx="1181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ctr"/>
          <a:fld id="{A5C006D8-E9AE-4E92-87D0-F26627ED8507}" type="TxLink">
            <a:rPr lang="en-US" sz="1100" b="1" i="0" u="none" strike="noStrike">
              <a:solidFill>
                <a:srgbClr val="49C7A2"/>
              </a:solidFill>
              <a:latin typeface="Calibri"/>
              <a:ea typeface="+mn-ea"/>
              <a:cs typeface="Calibri"/>
            </a:rPr>
            <a:pPr marL="0" indent="0" algn="ctr"/>
            <a:t>Finalizados</a:t>
          </a:fld>
          <a:endParaRPr lang="pt-BR" sz="1100" b="0" i="0" u="none" strike="noStrike">
            <a:solidFill>
              <a:srgbClr val="49C7A2"/>
            </a:solidFill>
            <a:latin typeface="Calibri"/>
            <a:ea typeface="+mn-ea"/>
            <a:cs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</xdr:colOff>
          <xdr:row>15</xdr:row>
          <xdr:rowOff>28575</xdr:rowOff>
        </xdr:from>
        <xdr:to>
          <xdr:col>17</xdr:col>
          <xdr:colOff>571500</xdr:colOff>
          <xdr:row>16</xdr:row>
          <xdr:rowOff>47625</xdr:rowOff>
        </xdr:to>
        <xdr:sp macro="" textlink="">
          <xdr:nvSpPr>
            <xdr:cNvPr id="6147" name="Drop Dow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2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285750</xdr:colOff>
      <xdr:row>13</xdr:row>
      <xdr:rowOff>9525</xdr:rowOff>
    </xdr:from>
    <xdr:to>
      <xdr:col>18</xdr:col>
      <xdr:colOff>123825</xdr:colOff>
      <xdr:row>13</xdr:row>
      <xdr:rowOff>9525</xdr:rowOff>
    </xdr:to>
    <xdr:cxnSp macro="">
      <xdr:nvCxnSpPr>
        <xdr:cNvPr id="12" name="Conector reto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 flipH="1">
          <a:off x="971550" y="2486025"/>
          <a:ext cx="7686675" cy="0"/>
        </a:xfrm>
        <a:prstGeom prst="line">
          <a:avLst/>
        </a:prstGeom>
        <a:ln>
          <a:solidFill>
            <a:schemeClr val="tx1">
              <a:lumMod val="65000"/>
              <a:lumOff val="3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76200</xdr:colOff>
      <xdr:row>12</xdr:row>
      <xdr:rowOff>61913</xdr:rowOff>
    </xdr:from>
    <xdr:to>
      <xdr:col>4</xdr:col>
      <xdr:colOff>285750</xdr:colOff>
      <xdr:row>13</xdr:row>
      <xdr:rowOff>147638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pSpPr/>
      </xdr:nvGrpSpPr>
      <xdr:grpSpPr>
        <a:xfrm>
          <a:off x="76200" y="2347913"/>
          <a:ext cx="2095500" cy="276225"/>
          <a:chOff x="342900" y="2224088"/>
          <a:chExt cx="2095500" cy="276225"/>
        </a:xfrm>
      </xdr:grpSpPr>
      <xdr:sp macro="" textlink="">
        <xdr:nvSpPr>
          <xdr:cNvPr id="13" name="Retângulo 12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342900" y="2228850"/>
            <a:ext cx="2095500" cy="266700"/>
          </a:xfrm>
          <a:prstGeom prst="rect">
            <a:avLst/>
          </a:prstGeom>
          <a:solidFill>
            <a:srgbClr val="E7EBF2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85" name="Agrupar 84">
            <a:extLst>
              <a:ext uri="{FF2B5EF4-FFF2-40B4-BE49-F238E27FC236}">
                <a16:creationId xmlns:a16="http://schemas.microsoft.com/office/drawing/2014/main" id="{00000000-0008-0000-0200-000055000000}"/>
              </a:ext>
            </a:extLst>
          </xdr:cNvPr>
          <xdr:cNvGrpSpPr/>
        </xdr:nvGrpSpPr>
        <xdr:grpSpPr>
          <a:xfrm>
            <a:off x="1524000" y="2224088"/>
            <a:ext cx="800100" cy="276225"/>
            <a:chOff x="4448175" y="2790825"/>
            <a:chExt cx="800100" cy="276225"/>
          </a:xfrm>
        </xdr:grpSpPr>
        <xdr:grpSp>
          <xdr:nvGrpSpPr>
            <xdr:cNvPr id="31" name="Agrupar 30">
              <a:extLst>
                <a:ext uri="{FF2B5EF4-FFF2-40B4-BE49-F238E27FC236}">
                  <a16:creationId xmlns:a16="http://schemas.microsoft.com/office/drawing/2014/main" id="{00000000-0008-0000-0200-00001F000000}"/>
                </a:ext>
              </a:extLst>
            </xdr:cNvPr>
            <xdr:cNvGrpSpPr/>
          </xdr:nvGrpSpPr>
          <xdr:grpSpPr>
            <a:xfrm>
              <a:off x="4448175" y="2800349"/>
              <a:ext cx="581026" cy="266701"/>
              <a:chOff x="4848225" y="2457449"/>
              <a:chExt cx="581026" cy="266701"/>
            </a:xfrm>
          </xdr:grpSpPr>
          <xdr:sp macro="" textlink="">
            <xdr:nvSpPr>
              <xdr:cNvPr id="30" name="Retângulo 29">
                <a:extLst>
                  <a:ext uri="{FF2B5EF4-FFF2-40B4-BE49-F238E27FC236}">
                    <a16:creationId xmlns:a16="http://schemas.microsoft.com/office/drawing/2014/main" id="{00000000-0008-0000-0200-00001E000000}"/>
                  </a:ext>
                </a:extLst>
              </xdr:cNvPr>
              <xdr:cNvSpPr/>
            </xdr:nvSpPr>
            <xdr:spPr>
              <a:xfrm>
                <a:off x="4848225" y="2457449"/>
                <a:ext cx="581026" cy="266701"/>
              </a:xfrm>
              <a:prstGeom prst="rect">
                <a:avLst/>
              </a:prstGeom>
              <a:solidFill>
                <a:schemeClr val="bg1">
                  <a:lumMod val="85000"/>
                </a:schemeClr>
              </a:solidFill>
              <a:ln>
                <a:noFill/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sp macro="" textlink="controles!L4">
            <xdr:nvSpPr>
              <xdr:cNvPr id="75" name="CaixaDeTexto 74">
                <a:extLst>
                  <a:ext uri="{FF2B5EF4-FFF2-40B4-BE49-F238E27FC236}">
                    <a16:creationId xmlns:a16="http://schemas.microsoft.com/office/drawing/2014/main" id="{00000000-0008-0000-0200-00004B000000}"/>
                  </a:ext>
                </a:extLst>
              </xdr:cNvPr>
              <xdr:cNvSpPr txBox="1"/>
            </xdr:nvSpPr>
            <xdr:spPr>
              <a:xfrm>
                <a:off x="4914900" y="2457450"/>
                <a:ext cx="466725" cy="26456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ctr">
                <a:noAutofit/>
              </a:bodyPr>
              <a:lstStyle/>
              <a:p>
                <a:pPr algn="ctr"/>
                <a:fld id="{2839D972-ECAA-4DFB-B781-3431EB2365FC}" type="TxLink">
                  <a:rPr lang="en-US" sz="1400" b="1" i="0" u="none" strike="noStrike">
                    <a:solidFill>
                      <a:schemeClr val="tx1"/>
                    </a:solidFill>
                    <a:latin typeface="Calibri"/>
                    <a:ea typeface="Calibri"/>
                    <a:cs typeface="Calibri"/>
                  </a:rPr>
                  <a:pPr algn="ctr"/>
                  <a:t>2024</a:t>
                </a:fld>
                <a:endParaRPr lang="en-US" sz="1800" b="1" i="0" u="none" strike="noStrike">
                  <a:solidFill>
                    <a:schemeClr val="tx1"/>
                  </a:solidFill>
                  <a:latin typeface="Calibri"/>
                  <a:cs typeface="Calibri"/>
                </a:endParaRPr>
              </a:p>
            </xdr:txBody>
          </xdr:sp>
        </xdr:grpSp>
        <mc:AlternateContent xmlns:mc="http://schemas.openxmlformats.org/markup-compatibility/2006">
          <mc:Choice xmlns:a14="http://schemas.microsoft.com/office/drawing/2010/main" Requires="a14">
            <xdr:sp macro="" textlink="">
              <xdr:nvSpPr>
                <xdr:cNvPr id="6146" name="Spinner 2" hidden="1">
                  <a:extLst>
                    <a:ext uri="{63B3BB69-23CF-44E3-9099-C40C66FF867C}">
                      <a14:compatExt spid="_x0000_s6146"/>
                    </a:ext>
                    <a:ext uri="{FF2B5EF4-FFF2-40B4-BE49-F238E27FC236}">
                      <a16:creationId xmlns:a16="http://schemas.microsoft.com/office/drawing/2014/main" id="{00000000-0008-0000-0200-000002180000}"/>
                    </a:ext>
                  </a:extLst>
                </xdr:cNvPr>
                <xdr:cNvSpPr/>
              </xdr:nvSpPr>
              <xdr:spPr bwMode="auto">
                <a:xfrm>
                  <a:off x="5048250" y="2790825"/>
                  <a:ext cx="200025" cy="266700"/>
                </a:xfrm>
                <a:prstGeom prst="rect">
                  <a:avLst/>
                </a:prstGeom>
                <a:noFill/>
                <a:ln w="9525">
                  <a:miter lim="800000"/>
                  <a:headEnd/>
                  <a:tailEnd/>
                </a:ln>
              </xdr:spPr>
            </xdr:sp>
          </mc:Choice>
          <mc:Fallback/>
        </mc:AlternateContent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/>
        </xdr:nvSpPr>
        <xdr:spPr>
          <a:xfrm>
            <a:off x="425147" y="2272470"/>
            <a:ext cx="1132233" cy="217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pPr algn="r"/>
            <a:r>
              <a:rPr lang="pt-BR" sz="800" b="1">
                <a:solidFill>
                  <a:schemeClr val="tx1"/>
                </a:solidFill>
              </a:rPr>
              <a:t>Análise para o ano de:</a:t>
            </a:r>
          </a:p>
        </xdr:txBody>
      </xdr:sp>
    </xdr:grpSp>
    <xdr:clientData/>
  </xdr:twoCellAnchor>
  <xdr:twoCellAnchor editAs="absolute">
    <xdr:from>
      <xdr:col>15</xdr:col>
      <xdr:colOff>585788</xdr:colOff>
      <xdr:row>30</xdr:row>
      <xdr:rowOff>28575</xdr:rowOff>
    </xdr:from>
    <xdr:to>
      <xdr:col>17</xdr:col>
      <xdr:colOff>547688</xdr:colOff>
      <xdr:row>31</xdr:row>
      <xdr:rowOff>45485</xdr:rowOff>
    </xdr:to>
    <xdr:sp macro="" textlink="controles!A43">
      <xdr:nvSpPr>
        <xdr:cNvPr id="33" name="CaixaDeTexto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/>
      </xdr:nvSpPr>
      <xdr:spPr>
        <a:xfrm>
          <a:off x="7291388" y="5762625"/>
          <a:ext cx="1181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ctr"/>
          <a:fld id="{0E3D56F0-D2D3-4C79-9796-9ABF56B3011E}" type="TxLink">
            <a:rPr lang="en-US" sz="1100" b="1" i="0" u="none" strike="noStrike">
              <a:solidFill>
                <a:srgbClr val="49C7A2"/>
              </a:solidFill>
              <a:latin typeface="Calibri"/>
              <a:ea typeface="Calibri"/>
              <a:cs typeface="Calibri"/>
            </a:rPr>
            <a:pPr marL="0" indent="0" algn="ctr"/>
            <a:t>Finalizados</a:t>
          </a:fld>
          <a:endParaRPr lang="pt-BR" sz="1400" b="0" i="0" u="none" strike="noStrike">
            <a:solidFill>
              <a:srgbClr val="49C7A2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14</xdr:col>
      <xdr:colOff>33338</xdr:colOff>
      <xdr:row>30</xdr:row>
      <xdr:rowOff>28575</xdr:rowOff>
    </xdr:from>
    <xdr:to>
      <xdr:col>15</xdr:col>
      <xdr:colOff>604838</xdr:colOff>
      <xdr:row>31</xdr:row>
      <xdr:rowOff>45485</xdr:rowOff>
    </xdr:to>
    <xdr:sp macro="" textlink="controles!A44">
      <xdr:nvSpPr>
        <xdr:cNvPr id="34" name="CaixaDeTexto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/>
      </xdr:nvSpPr>
      <xdr:spPr>
        <a:xfrm>
          <a:off x="6129338" y="5762625"/>
          <a:ext cx="11811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marL="0" indent="0" algn="ctr"/>
          <a:fld id="{3CFBD34F-C119-40FC-880A-28667C38F20C}" type="TxLink">
            <a:rPr lang="en-US" sz="1100" b="1" i="0" u="none" strike="noStrike">
              <a:solidFill>
                <a:srgbClr val="EF476F"/>
              </a:solidFill>
              <a:latin typeface="Calibri"/>
              <a:ea typeface="Calibri"/>
              <a:cs typeface="Calibri"/>
            </a:rPr>
            <a:pPr marL="0" indent="0" algn="ctr"/>
            <a:t>Abertos</a:t>
          </a:fld>
          <a:endParaRPr lang="pt-BR" sz="1400" b="0" i="0" u="none" strike="noStrike">
            <a:solidFill>
              <a:srgbClr val="EF476F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16</xdr:col>
      <xdr:colOff>152738</xdr:colOff>
      <xdr:row>28</xdr:row>
      <xdr:rowOff>66675</xdr:rowOff>
    </xdr:from>
    <xdr:to>
      <xdr:col>17</xdr:col>
      <xdr:colOff>371138</xdr:colOff>
      <xdr:row>30</xdr:row>
      <xdr:rowOff>26625</xdr:rowOff>
    </xdr:to>
    <xdr:sp macro="" textlink="controles!I26">
      <xdr:nvSpPr>
        <xdr:cNvPr id="38" name="CaixaDeTexto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/>
      </xdr:nvSpPr>
      <xdr:spPr>
        <a:xfrm>
          <a:off x="7467938" y="5400675"/>
          <a:ext cx="828000" cy="360000"/>
        </a:xfrm>
        <a:prstGeom prst="rect">
          <a:avLst/>
        </a:prstGeom>
        <a:solidFill>
          <a:srgbClr val="92DEC8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marL="0" indent="0" algn="ctr"/>
          <a:fld id="{D35133C7-9F52-4A8E-8AE6-29C4628DB621}" type="TxLink">
            <a:rPr lang="en-US" sz="2000" b="1" i="0" u="none" strike="noStrike">
              <a:solidFill>
                <a:sysClr val="windowText" lastClr="000000"/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pt-BR" sz="2000" b="1" i="0" u="none" strike="noStrike">
            <a:solidFill>
              <a:sysClr val="windowText" lastClr="000000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14</xdr:col>
      <xdr:colOff>209888</xdr:colOff>
      <xdr:row>28</xdr:row>
      <xdr:rowOff>66675</xdr:rowOff>
    </xdr:from>
    <xdr:to>
      <xdr:col>15</xdr:col>
      <xdr:colOff>428288</xdr:colOff>
      <xdr:row>30</xdr:row>
      <xdr:rowOff>26625</xdr:rowOff>
    </xdr:to>
    <xdr:sp macro="" textlink="controles!I31">
      <xdr:nvSpPr>
        <xdr:cNvPr id="39" name="CaixaDeTexto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/>
      </xdr:nvSpPr>
      <xdr:spPr>
        <a:xfrm>
          <a:off x="6305888" y="5400675"/>
          <a:ext cx="828000" cy="360000"/>
        </a:xfrm>
        <a:prstGeom prst="rect">
          <a:avLst/>
        </a:prstGeom>
        <a:solidFill>
          <a:srgbClr val="EF476F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marL="0" indent="0" algn="ctr"/>
          <a:fld id="{E18D9290-44C1-4E68-B13A-66D51BA0DEA5}" type="TxLink">
            <a:rPr lang="en-US" sz="20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marL="0" indent="0" algn="ctr"/>
            <a:t>1</a:t>
          </a:fld>
          <a:endParaRPr lang="pt-BR" sz="2000" b="1" i="0" u="none" strike="noStrike">
            <a:solidFill>
              <a:schemeClr val="bg1"/>
            </a:solidFill>
            <a:latin typeface="Calibri"/>
            <a:ea typeface="+mn-ea"/>
            <a:cs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25978</xdr:colOff>
      <xdr:row>0</xdr:row>
      <xdr:rowOff>86591</xdr:rowOff>
    </xdr:from>
    <xdr:to>
      <xdr:col>1</xdr:col>
      <xdr:colOff>1111828</xdr:colOff>
      <xdr:row>2</xdr:row>
      <xdr:rowOff>105641</xdr:rowOff>
    </xdr:to>
    <xdr:grpSp>
      <xdr:nvGrpSpPr>
        <xdr:cNvPr id="7" name="Agrupar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pSpPr/>
      </xdr:nvGrpSpPr>
      <xdr:grpSpPr>
        <a:xfrm>
          <a:off x="235528" y="86591"/>
          <a:ext cx="1085850" cy="400050"/>
          <a:chOff x="225136" y="95249"/>
          <a:chExt cx="1085850" cy="400050"/>
        </a:xfrm>
      </xdr:grpSpPr>
      <xdr:grpSp>
        <xdr:nvGrpSpPr>
          <xdr:cNvPr id="10" name="Agrupar 9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GrpSpPr/>
        </xdr:nvGrpSpPr>
        <xdr:grpSpPr>
          <a:xfrm>
            <a:off x="225136" y="95249"/>
            <a:ext cx="1085850" cy="400050"/>
            <a:chOff x="10363200" y="1333500"/>
            <a:chExt cx="1085850" cy="400050"/>
          </a:xfrm>
        </xdr:grpSpPr>
        <xdr:sp macro="" textlink="">
          <xdr:nvSpPr>
            <xdr:cNvPr id="12" name="Retângulo: Cantos Arredondados 11">
              <a:extLst>
                <a:ext uri="{FF2B5EF4-FFF2-40B4-BE49-F238E27FC236}">
                  <a16:creationId xmlns:a16="http://schemas.microsoft.com/office/drawing/2014/main" id="{00000000-0008-0000-0400-00000C000000}"/>
                </a:ext>
              </a:extLst>
            </xdr:cNvPr>
            <xdr:cNvSpPr/>
          </xdr:nvSpPr>
          <xdr:spPr>
            <a:xfrm>
              <a:off x="10363200" y="1333500"/>
              <a:ext cx="1085850" cy="400050"/>
            </a:xfrm>
            <a:prstGeom prst="roundRect">
              <a:avLst>
                <a:gd name="adj" fmla="val 18177"/>
              </a:avLst>
            </a:prstGeom>
            <a:solidFill>
              <a:srgbClr val="49C7A2"/>
            </a:solidFill>
            <a:ln>
              <a:noFill/>
            </a:ln>
            <a:effectLst>
              <a:outerShdw blurRad="50800" dist="38100" dir="2700000" algn="tl" rotWithShape="0">
                <a:srgbClr val="49C7A2">
                  <a:alpha val="60000"/>
                </a:srgb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pt-BR" sz="1100">
                <a:solidFill>
                  <a:schemeClr val="bg1"/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controles!E16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00000000-0008-0000-0400-00000D000000}"/>
                </a:ext>
              </a:extLst>
            </xdr:cNvPr>
            <xdr:cNvSpPr txBox="1"/>
          </xdr:nvSpPr>
          <xdr:spPr>
            <a:xfrm>
              <a:off x="10620375" y="1400175"/>
              <a:ext cx="809132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pPr marL="0" indent="0"/>
              <a:fld id="{337751C2-341A-4294-9003-68EC2E0F26DF}" type="TxLink">
                <a:rPr lang="en-US" sz="1100" b="1" i="0" u="none" strike="noStrike">
                  <a:solidFill>
                    <a:schemeClr val="tx1">
                      <a:lumMod val="65000"/>
                      <a:lumOff val="35000"/>
                    </a:schemeClr>
                  </a:solidFill>
                  <a:latin typeface="Calibri"/>
                  <a:ea typeface="+mn-ea"/>
                  <a:cs typeface="Calibri"/>
                </a:rPr>
                <a:pPr marL="0" indent="0"/>
                <a:t>dashboard</a:t>
              </a:fld>
              <a:endParaRPr lang="pt-BR" sz="11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</xdr:grpSp>
      <xdr:pic>
        <xdr:nvPicPr>
          <xdr:cNvPr id="11" name="Imagem 10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alphaModFix amt="70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59773" y="225135"/>
            <a:ext cx="267057" cy="185305"/>
          </a:xfrm>
          <a:prstGeom prst="rect">
            <a:avLst/>
          </a:prstGeom>
        </xdr:spPr>
      </xdr:pic>
    </xdr:grpSp>
    <xdr:clientData/>
  </xdr:twoCellAnchor>
  <xdr:twoCellAnchor>
    <xdr:from>
      <xdr:col>1</xdr:col>
      <xdr:colOff>1238251</xdr:colOff>
      <xdr:row>0</xdr:row>
      <xdr:rowOff>95250</xdr:rowOff>
    </xdr:from>
    <xdr:to>
      <xdr:col>2</xdr:col>
      <xdr:colOff>906608</xdr:colOff>
      <xdr:row>2</xdr:row>
      <xdr:rowOff>114300</xdr:rowOff>
    </xdr:to>
    <xdr:grpSp>
      <xdr:nvGrpSpPr>
        <xdr:cNvPr id="8" name="Agrupar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pSpPr/>
      </xdr:nvGrpSpPr>
      <xdr:grpSpPr>
        <a:xfrm>
          <a:off x="1447801" y="95250"/>
          <a:ext cx="1020907" cy="400050"/>
          <a:chOff x="2133600" y="200025"/>
          <a:chExt cx="1019175" cy="4000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SpPr/>
        </xdr:nvSpPr>
        <xdr:spPr>
          <a:xfrm>
            <a:off x="2133600" y="200025"/>
            <a:ext cx="1009650" cy="400050"/>
          </a:xfrm>
          <a:prstGeom prst="roundRect">
            <a:avLst>
              <a:gd name="adj" fmla="val 18177"/>
            </a:avLst>
          </a:prstGeom>
          <a:solidFill>
            <a:srgbClr val="EF476F"/>
          </a:solidFill>
          <a:ln>
            <a:noFill/>
          </a:ln>
          <a:effectLst>
            <a:outerShdw blurRad="50800" dist="38100" dir="2700000" algn="tl" rotWithShape="0">
              <a:srgbClr val="EF476F">
                <a:alpha val="6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54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400-00000E000000}"/>
              </a:ext>
            </a:extLst>
          </xdr:cNvPr>
          <xdr:cNvSpPr txBox="1"/>
        </xdr:nvSpPr>
        <xdr:spPr>
          <a:xfrm>
            <a:off x="2390775" y="266700"/>
            <a:ext cx="76200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/>
            <a:fld id="{DE92E36F-C254-4969-BFB2-C35C5DBEBD22}" type="TxLink">
              <a:rPr lang="en-US" sz="11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+mn-ea"/>
                <a:cs typeface="Calibri"/>
              </a:rPr>
              <a:pPr marL="0" indent="0"/>
              <a:t>tutorial</a:t>
            </a:fld>
            <a:endParaRPr lang="pt-BR" sz="11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pic>
        <xdr:nvPicPr>
          <xdr:cNvPr id="15" name="Imagem 14">
            <a:extLst>
              <a:ext uri="{FF2B5EF4-FFF2-40B4-BE49-F238E27FC236}">
                <a16:creationId xmlns:a16="http://schemas.microsoft.com/office/drawing/2014/main" id="{00000000-0008-0000-04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171700" y="266700"/>
            <a:ext cx="297473" cy="276225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1771650</xdr:colOff>
      <xdr:row>13</xdr:row>
      <xdr:rowOff>171450</xdr:rowOff>
    </xdr:from>
    <xdr:to>
      <xdr:col>7</xdr:col>
      <xdr:colOff>590551</xdr:colOff>
      <xdr:row>15</xdr:row>
      <xdr:rowOff>180975</xdr:rowOff>
    </xdr:to>
    <xdr:grpSp>
      <xdr:nvGrpSpPr>
        <xdr:cNvPr id="5" name="Agrupar 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pSpPr/>
      </xdr:nvGrpSpPr>
      <xdr:grpSpPr>
        <a:xfrm>
          <a:off x="5191125" y="4486275"/>
          <a:ext cx="4048126" cy="390525"/>
          <a:chOff x="5191125" y="4486275"/>
          <a:chExt cx="4048126" cy="390525"/>
        </a:xfrm>
      </xdr:grpSpPr>
      <xdr:sp macro="" textlink="">
        <xdr:nvSpPr>
          <xdr:cNvPr id="3" name="Retângulo: Cantos Arredondados 2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/>
        </xdr:nvSpPr>
        <xdr:spPr>
          <a:xfrm>
            <a:off x="5191125" y="4486275"/>
            <a:ext cx="4048126" cy="3905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600"/>
          </a:p>
        </xdr:txBody>
      </xdr: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/>
        </xdr:nvSpPr>
        <xdr:spPr>
          <a:xfrm>
            <a:off x="5343526" y="4552950"/>
            <a:ext cx="37433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800" b="1">
                <a:solidFill>
                  <a:srgbClr val="FDD692"/>
                </a:solidFill>
              </a:rPr>
              <a:t>Precisa de mais linhas?</a:t>
            </a:r>
            <a:r>
              <a:rPr lang="pt-BR" sz="1800" b="1" baseline="0">
                <a:solidFill>
                  <a:srgbClr val="FDD692"/>
                </a:solidFill>
              </a:rPr>
              <a:t> Clique aqui</a:t>
            </a:r>
            <a:endParaRPr lang="pt-BR" sz="1800" b="1">
              <a:solidFill>
                <a:srgbClr val="FDD692"/>
              </a:solidFill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85725</xdr:rowOff>
    </xdr:from>
    <xdr:to>
      <xdr:col>2</xdr:col>
      <xdr:colOff>428625</xdr:colOff>
      <xdr:row>0</xdr:row>
      <xdr:rowOff>485775</xdr:rowOff>
    </xdr:to>
    <xdr:grpSp>
      <xdr:nvGrpSpPr>
        <xdr:cNvPr id="2" name="Agrupar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228600" y="85725"/>
          <a:ext cx="1085850" cy="400050"/>
          <a:chOff x="225136" y="95249"/>
          <a:chExt cx="1085850" cy="400050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GrpSpPr/>
        </xdr:nvGrpSpPr>
        <xdr:grpSpPr>
          <a:xfrm>
            <a:off x="225136" y="95249"/>
            <a:ext cx="1085850" cy="400050"/>
            <a:chOff x="10363200" y="1333500"/>
            <a:chExt cx="1085850" cy="400050"/>
          </a:xfrm>
        </xdr:grpSpPr>
        <xdr:sp macro="" textlink="">
          <xdr:nvSpPr>
            <xdr:cNvPr id="5" name="Retângulo: Cantos Arredondados 4">
              <a:extLst>
                <a:ext uri="{FF2B5EF4-FFF2-40B4-BE49-F238E27FC236}">
                  <a16:creationId xmlns:a16="http://schemas.microsoft.com/office/drawing/2014/main" id="{00000000-0008-0000-0500-000005000000}"/>
                </a:ext>
              </a:extLst>
            </xdr:cNvPr>
            <xdr:cNvSpPr/>
          </xdr:nvSpPr>
          <xdr:spPr>
            <a:xfrm>
              <a:off x="10363200" y="1333500"/>
              <a:ext cx="1085850" cy="400050"/>
            </a:xfrm>
            <a:prstGeom prst="roundRect">
              <a:avLst>
                <a:gd name="adj" fmla="val 18177"/>
              </a:avLst>
            </a:prstGeom>
            <a:solidFill>
              <a:srgbClr val="49C7A2"/>
            </a:solidFill>
            <a:ln>
              <a:noFill/>
            </a:ln>
            <a:effectLst>
              <a:outerShdw blurRad="50800" dist="38100" dir="2700000" algn="tl" rotWithShape="0">
                <a:srgbClr val="49C7A2">
                  <a:alpha val="60000"/>
                </a:srgb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marL="0" indent="0" algn="l"/>
              <a:endParaRPr lang="pt-BR" sz="1100">
                <a:solidFill>
                  <a:schemeClr val="bg1"/>
                </a:solidFill>
                <a:latin typeface="+mn-lt"/>
                <a:ea typeface="+mn-ea"/>
                <a:cs typeface="+mn-cs"/>
              </a:endParaRPr>
            </a:p>
          </xdr:txBody>
        </xdr:sp>
        <xdr:sp macro="" textlink="controles!E16">
          <xdr:nvSpPr>
            <xdr:cNvPr id="6" name="CaixaDeTexto 5">
              <a:extLst>
                <a:ext uri="{FF2B5EF4-FFF2-40B4-BE49-F238E27FC236}">
                  <a16:creationId xmlns:a16="http://schemas.microsoft.com/office/drawing/2014/main" id="{00000000-0008-0000-0500-000006000000}"/>
                </a:ext>
              </a:extLst>
            </xdr:cNvPr>
            <xdr:cNvSpPr txBox="1"/>
          </xdr:nvSpPr>
          <xdr:spPr>
            <a:xfrm>
              <a:off x="10620375" y="1400175"/>
              <a:ext cx="809132" cy="26456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t">
              <a:spAutoFit/>
            </a:bodyPr>
            <a:lstStyle/>
            <a:p>
              <a:pPr marL="0" indent="0"/>
              <a:fld id="{337751C2-341A-4294-9003-68EC2E0F26DF}" type="TxLink">
                <a:rPr lang="en-US" sz="1100" b="1" i="0" u="none" strike="noStrike">
                  <a:solidFill>
                    <a:schemeClr val="tx1">
                      <a:lumMod val="65000"/>
                      <a:lumOff val="35000"/>
                    </a:schemeClr>
                  </a:solidFill>
                  <a:latin typeface="Calibri"/>
                  <a:ea typeface="+mn-ea"/>
                  <a:cs typeface="Calibri"/>
                </a:rPr>
                <a:pPr marL="0" indent="0"/>
                <a:t>dashboard</a:t>
              </a:fld>
              <a:endParaRPr lang="pt-BR" sz="11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</xdr:grpSp>
      <xdr:pic>
        <xdr:nvPicPr>
          <xdr:cNvPr id="4" name="Imagem 3">
            <a:extLst>
              <a:ext uri="{FF2B5EF4-FFF2-40B4-BE49-F238E27FC236}">
                <a16:creationId xmlns:a16="http://schemas.microsoft.com/office/drawing/2014/main" id="{00000000-0008-0000-05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alphaModFix amt="70000"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59773" y="225135"/>
            <a:ext cx="267057" cy="185305"/>
          </a:xfrm>
          <a:prstGeom prst="rect">
            <a:avLst/>
          </a:prstGeom>
        </xdr:spPr>
      </xdr:pic>
    </xdr:grpSp>
    <xdr:clientData/>
  </xdr:twoCellAnchor>
  <xdr:twoCellAnchor>
    <xdr:from>
      <xdr:col>2</xdr:col>
      <xdr:colOff>571500</xdr:colOff>
      <xdr:row>0</xdr:row>
      <xdr:rowOff>95250</xdr:rowOff>
    </xdr:from>
    <xdr:to>
      <xdr:col>2</xdr:col>
      <xdr:colOff>1590675</xdr:colOff>
      <xdr:row>0</xdr:row>
      <xdr:rowOff>495300</xdr:rowOff>
    </xdr:to>
    <xdr:grpSp>
      <xdr:nvGrpSpPr>
        <xdr:cNvPr id="7" name="Agrupar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pSpPr/>
      </xdr:nvGrpSpPr>
      <xdr:grpSpPr>
        <a:xfrm>
          <a:off x="1457325" y="95250"/>
          <a:ext cx="1019175" cy="400050"/>
          <a:chOff x="2133600" y="200025"/>
          <a:chExt cx="1019175" cy="400050"/>
        </a:xfrm>
      </xdr:grpSpPr>
      <xdr:sp macro="" textlink="">
        <xdr:nvSpPr>
          <xdr:cNvPr id="8" name="Retângulo: Cantos Arredondados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SpPr/>
        </xdr:nvSpPr>
        <xdr:spPr>
          <a:xfrm>
            <a:off x="2133600" y="200025"/>
            <a:ext cx="1009650" cy="400050"/>
          </a:xfrm>
          <a:prstGeom prst="roundRect">
            <a:avLst>
              <a:gd name="adj" fmla="val 18177"/>
            </a:avLst>
          </a:prstGeom>
          <a:solidFill>
            <a:srgbClr val="EF476F"/>
          </a:solidFill>
          <a:ln>
            <a:noFill/>
          </a:ln>
          <a:effectLst>
            <a:outerShdw blurRad="50800" dist="38100" dir="2700000" algn="tl" rotWithShape="0">
              <a:srgbClr val="EF476F">
                <a:alpha val="60000"/>
              </a:srgb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marL="0" indent="0" algn="l"/>
            <a:endParaRPr lang="pt-BR" sz="1100">
              <a:solidFill>
                <a:schemeClr val="bg1"/>
              </a:solidFill>
              <a:latin typeface="+mn-lt"/>
              <a:ea typeface="+mn-ea"/>
              <a:cs typeface="+mn-cs"/>
            </a:endParaRPr>
          </a:p>
        </xdr:txBody>
      </xdr:sp>
      <xdr:sp macro="" textlink="controles!B54">
        <xdr:nvSpPr>
          <xdr:cNvPr id="9" name="CaixaDeTexto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SpPr txBox="1"/>
        </xdr:nvSpPr>
        <xdr:spPr>
          <a:xfrm>
            <a:off x="2390775" y="266700"/>
            <a:ext cx="762000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/>
            <a:fld id="{DE92E36F-C254-4969-BFB2-C35C5DBEBD22}" type="TxLink">
              <a:rPr lang="en-US" sz="11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+mn-ea"/>
                <a:cs typeface="Calibri"/>
              </a:rPr>
              <a:pPr marL="0" indent="0"/>
              <a:t>tutorial</a:t>
            </a:fld>
            <a:endParaRPr lang="pt-BR" sz="11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pic>
        <xdr:nvPicPr>
          <xdr:cNvPr id="10" name="Imagem 9"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171700" y="266700"/>
            <a:ext cx="297473" cy="276225"/>
          </a:xfrm>
          <a:prstGeom prst="rect">
            <a:avLst/>
          </a:prstGeom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4</xdr:row>
      <xdr:rowOff>28575</xdr:rowOff>
    </xdr:from>
    <xdr:to>
      <xdr:col>10</xdr:col>
      <xdr:colOff>504825</xdr:colOff>
      <xdr:row>16</xdr:row>
      <xdr:rowOff>38100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38100" y="790575"/>
          <a:ext cx="6562725" cy="2295525"/>
          <a:chOff x="1238250" y="1352550"/>
          <a:chExt cx="6562725" cy="2295525"/>
        </a:xfrm>
      </xdr:grpSpPr>
      <xdr:grpSp>
        <xdr:nvGrpSpPr>
          <xdr:cNvPr id="3" name="Agrupar 2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GrpSpPr/>
        </xdr:nvGrpSpPr>
        <xdr:grpSpPr>
          <a:xfrm>
            <a:off x="1238250" y="1352550"/>
            <a:ext cx="6515100" cy="381000"/>
            <a:chOff x="361950" y="323850"/>
            <a:chExt cx="6515100" cy="381000"/>
          </a:xfrm>
        </xdr:grpSpPr>
        <xdr:cxnSp macro="">
          <xdr:nvCxnSpPr>
            <xdr:cNvPr id="6" name="Conector reto 5">
              <a:extLst>
                <a:ext uri="{FF2B5EF4-FFF2-40B4-BE49-F238E27FC236}">
                  <a16:creationId xmlns:a16="http://schemas.microsoft.com/office/drawing/2014/main" id="{00000000-0008-0000-0600-000006000000}"/>
                </a:ext>
              </a:extLst>
            </xdr:cNvPr>
            <xdr:cNvCxnSpPr/>
          </xdr:nvCxnSpPr>
          <xdr:spPr>
            <a:xfrm>
              <a:off x="3886200" y="533286"/>
              <a:ext cx="29908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7" name="CaixaDeTexto 6">
              <a:extLst>
                <a:ext uri="{FF2B5EF4-FFF2-40B4-BE49-F238E27FC236}">
                  <a16:creationId xmlns:a16="http://schemas.microsoft.com/office/drawing/2014/main" id="{00000000-0008-0000-0600-000007000000}"/>
                </a:ext>
              </a:extLst>
            </xdr:cNvPr>
            <xdr:cNvSpPr txBox="1"/>
          </xdr:nvSpPr>
          <xdr:spPr>
            <a:xfrm>
              <a:off x="361950" y="323850"/>
              <a:ext cx="417195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800" b="1" i="0" u="none" strike="noStrike">
                  <a:solidFill>
                    <a:schemeClr val="accent1">
                      <a:lumMod val="75000"/>
                    </a:schemeClr>
                  </a:solidFill>
                  <a:latin typeface="Calibri"/>
                  <a:cs typeface="Calibri"/>
                </a:rPr>
                <a:t>Precisa de mais linhas para lançar?</a:t>
              </a:r>
            </a:p>
          </xdr:txBody>
        </xdr:sp>
      </xdr:grpSp>
      <xdr:sp macro="" textlink="">
        <xdr:nvSpPr>
          <xdr:cNvPr id="4" name="CaixaDeTexto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SpPr txBox="1"/>
        </xdr:nvSpPr>
        <xdr:spPr>
          <a:xfrm>
            <a:off x="1243012" y="1647824"/>
            <a:ext cx="6557963" cy="80962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A planilha suporta até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8 linhas</a:t>
            </a:r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, pois é uma versão demonstrativa. Para acessar a versão desbloqueada com 200 linhas, realize a compra através deste link no botão abaixo.</a:t>
            </a:r>
          </a:p>
        </xdr:txBody>
      </xdr: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SpPr txBox="1"/>
        </xdr:nvSpPr>
        <xdr:spPr>
          <a:xfrm>
            <a:off x="1757363" y="3352799"/>
            <a:ext cx="3567112" cy="2952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ou acesse: </a:t>
            </a:r>
            <a:r>
              <a:rPr lang="en-US" sz="12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https://planilha5w2h.zeplanilha.com/</a:t>
            </a:r>
          </a:p>
        </xdr:txBody>
      </xdr:sp>
    </xdr:grpSp>
    <xdr:clientData/>
  </xdr:twoCellAnchor>
  <xdr:twoCellAnchor>
    <xdr:from>
      <xdr:col>1</xdr:col>
      <xdr:colOff>95249</xdr:colOff>
      <xdr:row>12</xdr:row>
      <xdr:rowOff>28575</xdr:rowOff>
    </xdr:from>
    <xdr:to>
      <xdr:col>6</xdr:col>
      <xdr:colOff>142874</xdr:colOff>
      <xdr:row>14</xdr:row>
      <xdr:rowOff>66675</xdr:rowOff>
    </xdr:to>
    <xdr:grpSp>
      <xdr:nvGrpSpPr>
        <xdr:cNvPr id="8" name="Agrupar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pSpPr/>
      </xdr:nvGrpSpPr>
      <xdr:grpSpPr>
        <a:xfrm>
          <a:off x="704849" y="2314575"/>
          <a:ext cx="3095625" cy="419100"/>
          <a:chOff x="3048000" y="2857500"/>
          <a:chExt cx="2209800" cy="2476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SpPr/>
        </xdr:nvSpPr>
        <xdr:spPr>
          <a:xfrm>
            <a:off x="3048000" y="2857500"/>
            <a:ext cx="2209800" cy="247650"/>
          </a:xfrm>
          <a:prstGeom prst="roundRect">
            <a:avLst/>
          </a:prstGeom>
          <a:solidFill>
            <a:srgbClr val="4F46BB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SpPr txBox="1"/>
        </xdr:nvSpPr>
        <xdr:spPr>
          <a:xfrm>
            <a:off x="3162299" y="2862263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400" b="1">
                <a:solidFill>
                  <a:srgbClr val="FDD692"/>
                </a:solidFill>
              </a:rPr>
              <a:t>Comprar versão desbloqueada</a:t>
            </a:r>
          </a:p>
        </xdr:txBody>
      </xdr:sp>
    </xdr:grpSp>
    <xdr:clientData/>
  </xdr:twoCellAnchor>
  <xdr:twoCellAnchor>
    <xdr:from>
      <xdr:col>0</xdr:col>
      <xdr:colOff>95250</xdr:colOff>
      <xdr:row>19</xdr:row>
      <xdr:rowOff>9525</xdr:rowOff>
    </xdr:from>
    <xdr:to>
      <xdr:col>11</xdr:col>
      <xdr:colOff>95250</xdr:colOff>
      <xdr:row>26</xdr:row>
      <xdr:rowOff>152400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pSpPr/>
      </xdr:nvGrpSpPr>
      <xdr:grpSpPr>
        <a:xfrm>
          <a:off x="95250" y="3629025"/>
          <a:ext cx="6705600" cy="1476375"/>
          <a:chOff x="5781675" y="1123950"/>
          <a:chExt cx="6705600" cy="1476375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SpPr/>
        </xdr:nvSpPr>
        <xdr:spPr>
          <a:xfrm>
            <a:off x="5810250" y="1123950"/>
            <a:ext cx="6677025" cy="1476375"/>
          </a:xfrm>
          <a:prstGeom prst="roundRect">
            <a:avLst>
              <a:gd name="adj" fmla="val 5699"/>
            </a:avLst>
          </a:prstGeom>
          <a:solidFill>
            <a:srgbClr val="313758"/>
          </a:solidFill>
          <a:effectLst>
            <a:outerShdw blurRad="50800" dist="38100" dir="2700000" algn="tl" rotWithShape="0">
              <a:prstClr val="black">
                <a:alpha val="2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extLst>
              <a:ext uri="{FF2B5EF4-FFF2-40B4-BE49-F238E27FC236}">
                <a16:creationId xmlns:a16="http://schemas.microsoft.com/office/drawing/2014/main" id="{00000000-0008-0000-0600-00000D000000}"/>
              </a:ext>
            </a:extLst>
          </xdr:cNvPr>
          <xdr:cNvGrpSpPr/>
        </xdr:nvGrpSpPr>
        <xdr:grpSpPr>
          <a:xfrm>
            <a:off x="5781675" y="1152525"/>
            <a:ext cx="6543675" cy="1400175"/>
            <a:chOff x="57150" y="4572000"/>
            <a:chExt cx="6543675" cy="1400175"/>
          </a:xfrm>
        </xdr:grpSpPr>
        <xdr:sp macro="" textlink="">
          <xdr:nvSpPr>
            <xdr:cNvPr id="14" name="CaixaDeTexto 13">
              <a:extLst>
                <a:ext uri="{FF2B5EF4-FFF2-40B4-BE49-F238E27FC236}">
                  <a16:creationId xmlns:a16="http://schemas.microsoft.com/office/drawing/2014/main" id="{00000000-0008-0000-0600-00000E000000}"/>
                </a:ext>
              </a:extLst>
            </xdr:cNvPr>
            <xdr:cNvSpPr txBox="1"/>
          </xdr:nvSpPr>
          <xdr:spPr>
            <a:xfrm>
              <a:off x="57150" y="4895849"/>
              <a:ext cx="6543675" cy="107632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marL="0" marR="0" lvl="0" indent="0" algn="l" defTabSz="91440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100% desbloqueada. Você poderá editar tudo</a:t>
              </a:r>
              <a:r>
                <a:rPr lang="en-US" sz="1200" b="0" i="0" u="none" strike="noStrike" baseline="0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Inserir logotipo, alterar textos e fórmulas, etc.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Não 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é necessário fazer uma assinatura mensal. </a:t>
              </a:r>
              <a:r>
                <a:rPr lang="en-US" sz="1200" b="1" i="0" u="sng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Pagamento Único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O envio é </a:t>
              </a:r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imediato após o pagamento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. Nosso sistema é automatizado e irá enviar para seu email.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</a:t>
              </a:r>
              <a: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Você não deve utilizar em Google Drive / Google Sheets / Excel Online / Numbers / LibreOffice.</a:t>
              </a:r>
              <a:br>
                <a:rPr lang="pt-BR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r>
                <a:rPr lang="en-US" sz="1200" b="0" i="0" u="none" strike="noStrike">
                  <a:solidFill>
                    <a:srgbClr val="41C77E"/>
                  </a:solidFill>
                  <a:latin typeface="Calibri"/>
                  <a:ea typeface="+mn-ea"/>
                  <a:cs typeface="Calibri"/>
                  <a:sym typeface="Webdings" panose="05030102010509060703" pitchFamily="18" charset="2"/>
                </a:rPr>
                <a:t></a:t>
              </a:r>
              <a: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  <a:t> Vitalícia, portanto não expira. </a:t>
              </a:r>
              <a:br>
                <a:rPr lang="en-US" sz="1200" b="0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ea typeface="+mn-ea"/>
                  <a:cs typeface="Calibri"/>
                </a:rPr>
              </a:br>
              <a:endParaRPr lang="en-US" sz="1200" b="0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endParaRPr>
            </a:p>
          </xdr:txBody>
        </xdr:sp>
        <xdr:sp macro="" textlink="">
          <xdr:nvSpPr>
            <xdr:cNvPr id="15" name="CaixaDeTexto 14">
              <a:extLst>
                <a:ext uri="{FF2B5EF4-FFF2-40B4-BE49-F238E27FC236}">
                  <a16:creationId xmlns:a16="http://schemas.microsoft.com/office/drawing/2014/main" id="{00000000-0008-0000-0600-00000F000000}"/>
                </a:ext>
              </a:extLst>
            </xdr:cNvPr>
            <xdr:cNvSpPr txBox="1"/>
          </xdr:nvSpPr>
          <xdr:spPr>
            <a:xfrm>
              <a:off x="104774" y="4572000"/>
              <a:ext cx="37052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Resumo da Planilha Desbloqueada</a:t>
              </a:r>
            </a:p>
          </xdr:txBody>
        </xdr:sp>
      </xdr:grpSp>
    </xdr:grpSp>
    <xdr:clientData/>
  </xdr:twoCellAnchor>
  <xdr:twoCellAnchor>
    <xdr:from>
      <xdr:col>3</xdr:col>
      <xdr:colOff>28575</xdr:colOff>
      <xdr:row>0</xdr:row>
      <xdr:rowOff>190499</xdr:rowOff>
    </xdr:from>
    <xdr:to>
      <xdr:col>8</xdr:col>
      <xdr:colOff>219075</xdr:colOff>
      <xdr:row>2</xdr:row>
      <xdr:rowOff>161924</xdr:rowOff>
    </xdr:to>
    <xdr:grpSp>
      <xdr:nvGrpSpPr>
        <xdr:cNvPr id="16" name="Agrupar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pSpPr/>
      </xdr:nvGrpSpPr>
      <xdr:grpSpPr>
        <a:xfrm>
          <a:off x="1857375" y="190499"/>
          <a:ext cx="3238500" cy="352425"/>
          <a:chOff x="2709430" y="4109820"/>
          <a:chExt cx="2222876" cy="352425"/>
        </a:xfrm>
      </xdr:grpSpPr>
      <xdr:sp macro="" textlink="">
        <xdr:nvSpPr>
          <xdr:cNvPr id="17" name="Retângulo: Cantos Arredondados 16"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/>
        </xdr:nvSpPr>
        <xdr:spPr>
          <a:xfrm>
            <a:off x="2709430" y="4109820"/>
            <a:ext cx="2222876" cy="352425"/>
          </a:xfrm>
          <a:prstGeom prst="roundRect">
            <a:avLst/>
          </a:prstGeom>
          <a:solidFill>
            <a:srgbClr val="313758">
              <a:alpha val="8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8" name="CaixaDeTexto 17"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>
          <a:xfrm>
            <a:off x="2823729" y="4166970"/>
            <a:ext cx="198120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1000" b="1">
                <a:solidFill>
                  <a:srgbClr val="FDD692"/>
                </a:solidFill>
              </a:rPr>
              <a:t>Clique aqui para retornar </a:t>
            </a:r>
          </a:p>
        </xdr:txBody>
      </xdr:sp>
    </xdr:grpSp>
    <xdr:clientData/>
  </xdr:twoCellAnchor>
  <xdr:twoCellAnchor>
    <xdr:from>
      <xdr:col>11</xdr:col>
      <xdr:colOff>323850</xdr:colOff>
      <xdr:row>3</xdr:row>
      <xdr:rowOff>85725</xdr:rowOff>
    </xdr:from>
    <xdr:to>
      <xdr:col>20</xdr:col>
      <xdr:colOff>171450</xdr:colOff>
      <xdr:row>6</xdr:row>
      <xdr:rowOff>114300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pSpPr/>
      </xdr:nvGrpSpPr>
      <xdr:grpSpPr>
        <a:xfrm>
          <a:off x="7029450" y="657225"/>
          <a:ext cx="5334000" cy="600075"/>
          <a:chOff x="1238250" y="1352550"/>
          <a:chExt cx="5334000" cy="600075"/>
        </a:xfrm>
      </xdr:grpSpPr>
      <xdr:grpSp>
        <xdr:nvGrpSpPr>
          <xdr:cNvPr id="20" name="Agrupar 19"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GrpSpPr/>
        </xdr:nvGrpSpPr>
        <xdr:grpSpPr>
          <a:xfrm>
            <a:off x="1238250" y="1352550"/>
            <a:ext cx="5334000" cy="381000"/>
            <a:chOff x="361950" y="323850"/>
            <a:chExt cx="5334000" cy="381000"/>
          </a:xfrm>
        </xdr:grpSpPr>
        <xdr:cxnSp macro="">
          <xdr:nvCxnSpPr>
            <xdr:cNvPr id="22" name="Conector reto 21">
              <a:extLst>
                <a:ext uri="{FF2B5EF4-FFF2-40B4-BE49-F238E27FC236}">
                  <a16:creationId xmlns:a16="http://schemas.microsoft.com/office/drawing/2014/main" id="{00000000-0008-0000-0600-000016000000}"/>
                </a:ext>
              </a:extLst>
            </xdr:cNvPr>
            <xdr:cNvCxnSpPr/>
          </xdr:nvCxnSpPr>
          <xdr:spPr>
            <a:xfrm>
              <a:off x="4457700" y="533286"/>
              <a:ext cx="12382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00000000-0008-0000-0600-000017000000}"/>
                </a:ext>
              </a:extLst>
            </xdr:cNvPr>
            <xdr:cNvSpPr txBox="1"/>
          </xdr:nvSpPr>
          <xdr:spPr>
            <a:xfrm>
              <a:off x="361950" y="323850"/>
              <a:ext cx="45053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Na versão desbloqueada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 é possível inserir o logotipo?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>
          <a:xfrm>
            <a:off x="1243012" y="1647824"/>
            <a:ext cx="461486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A planilha é enviada 100% desbloqueada. 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pode editar tudo!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12</xdr:row>
      <xdr:rowOff>104775</xdr:rowOff>
    </xdr:from>
    <xdr:to>
      <xdr:col>20</xdr:col>
      <xdr:colOff>180975</xdr:colOff>
      <xdr:row>15</xdr:row>
      <xdr:rowOff>133350</xdr:rowOff>
    </xdr:to>
    <xdr:grpSp>
      <xdr:nvGrpSpPr>
        <xdr:cNvPr id="24" name="Agrupa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pSpPr/>
      </xdr:nvGrpSpPr>
      <xdr:grpSpPr>
        <a:xfrm>
          <a:off x="7029450" y="2390775"/>
          <a:ext cx="5343525" cy="600075"/>
          <a:chOff x="1238250" y="1352550"/>
          <a:chExt cx="5343525" cy="600075"/>
        </a:xfrm>
      </xdr:grpSpPr>
      <xdr:grpSp>
        <xdr:nvGrpSpPr>
          <xdr:cNvPr id="25" name="Agrupar 24"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GrpSpPr/>
        </xdr:nvGrpSpPr>
        <xdr:grpSpPr>
          <a:xfrm>
            <a:off x="1238250" y="1352550"/>
            <a:ext cx="5343525" cy="381000"/>
            <a:chOff x="361950" y="323850"/>
            <a:chExt cx="5343525" cy="381000"/>
          </a:xfrm>
        </xdr:grpSpPr>
        <xdr:cxnSp macro="">
          <xdr:nvCxnSpPr>
            <xdr:cNvPr id="27" name="Conector reto 26">
              <a:extLst>
                <a:ext uri="{FF2B5EF4-FFF2-40B4-BE49-F238E27FC236}">
                  <a16:creationId xmlns:a16="http://schemas.microsoft.com/office/drawing/2014/main" id="{00000000-0008-0000-0600-00001B000000}"/>
                </a:ext>
              </a:extLst>
            </xdr:cNvPr>
            <xdr:cNvCxnSpPr/>
          </xdr:nvCxnSpPr>
          <xdr:spPr>
            <a:xfrm>
              <a:off x="2000250" y="533286"/>
              <a:ext cx="37052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28" name="CaixaDeTexto 27">
              <a:extLst>
                <a:ext uri="{FF2B5EF4-FFF2-40B4-BE49-F238E27FC236}">
                  <a16:creationId xmlns:a16="http://schemas.microsoft.com/office/drawing/2014/main" id="{00000000-0008-0000-0600-00001C000000}"/>
                </a:ext>
              </a:extLst>
            </xdr:cNvPr>
            <xdr:cNvSpPr txBox="1"/>
          </xdr:nvSpPr>
          <xdr:spPr>
            <a:xfrm>
              <a:off x="361950" y="323850"/>
              <a:ext cx="39909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Tem mensalidade?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SpPr txBox="1"/>
        </xdr:nvSpPr>
        <xdr:spPr>
          <a:xfrm>
            <a:off x="1243012" y="1647824"/>
            <a:ext cx="3567113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Não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temos mensalidade. Pagamento único.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7</xdr:row>
      <xdr:rowOff>123825</xdr:rowOff>
    </xdr:from>
    <xdr:to>
      <xdr:col>20</xdr:col>
      <xdr:colOff>257175</xdr:colOff>
      <xdr:row>12</xdr:row>
      <xdr:rowOff>66675</xdr:rowOff>
    </xdr:to>
    <xdr:grpSp>
      <xdr:nvGrpSpPr>
        <xdr:cNvPr id="29" name="Agrupa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GrpSpPr/>
      </xdr:nvGrpSpPr>
      <xdr:grpSpPr>
        <a:xfrm>
          <a:off x="7029450" y="1457325"/>
          <a:ext cx="5419725" cy="895350"/>
          <a:chOff x="1238250" y="1352550"/>
          <a:chExt cx="5419725" cy="895350"/>
        </a:xfrm>
      </xdr:grpSpPr>
      <xdr:grpSp>
        <xdr:nvGrpSpPr>
          <xdr:cNvPr id="30" name="Agrupar 29">
            <a:extLst>
              <a:ext uri="{FF2B5EF4-FFF2-40B4-BE49-F238E27FC236}">
                <a16:creationId xmlns:a16="http://schemas.microsoft.com/office/drawing/2014/main" id="{00000000-0008-0000-0600-00001E000000}"/>
              </a:ext>
            </a:extLst>
          </xdr:cNvPr>
          <xdr:cNvGrpSpPr/>
        </xdr:nvGrpSpPr>
        <xdr:grpSpPr>
          <a:xfrm>
            <a:off x="1238250" y="1352550"/>
            <a:ext cx="5372100" cy="381000"/>
            <a:chOff x="361950" y="323850"/>
            <a:chExt cx="5372100" cy="381000"/>
          </a:xfrm>
        </xdr:grpSpPr>
        <xdr:cxnSp macro="">
          <xdr:nvCxnSpPr>
            <xdr:cNvPr id="32" name="Conector reto 31">
              <a:extLst>
                <a:ext uri="{FF2B5EF4-FFF2-40B4-BE49-F238E27FC236}">
                  <a16:creationId xmlns:a16="http://schemas.microsoft.com/office/drawing/2014/main" id="{00000000-0008-0000-0600-000020000000}"/>
                </a:ext>
              </a:extLst>
            </xdr:cNvPr>
            <xdr:cNvCxnSpPr/>
          </xdr:nvCxnSpPr>
          <xdr:spPr>
            <a:xfrm>
              <a:off x="4800600" y="533286"/>
              <a:ext cx="933450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00000000-0008-0000-0600-000021000000}"/>
                </a:ext>
              </a:extLst>
            </xdr:cNvPr>
            <xdr:cNvSpPr txBox="1"/>
          </xdr:nvSpPr>
          <xdr:spPr>
            <a:xfrm>
              <a:off x="361950" y="323850"/>
              <a:ext cx="469582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Após o pagamento, em quanto tempo recebo a planilha?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1" name="CaixaDeTexto 30">
            <a:extLst>
              <a:ext uri="{FF2B5EF4-FFF2-40B4-BE49-F238E27FC236}">
                <a16:creationId xmlns:a16="http://schemas.microsoft.com/office/drawing/2014/main" id="{00000000-0008-0000-0600-00001F000000}"/>
              </a:ext>
            </a:extLst>
          </xdr:cNvPr>
          <xdr:cNvSpPr txBox="1"/>
        </xdr:nvSpPr>
        <xdr:spPr>
          <a:xfrm>
            <a:off x="1243012" y="1647824"/>
            <a:ext cx="5414963" cy="60007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Você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recebe imediatamente a planilha após a confirmação do pagamento. Nosso sistema é automizado.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16</xdr:row>
      <xdr:rowOff>142875</xdr:rowOff>
    </xdr:from>
    <xdr:to>
      <xdr:col>21</xdr:col>
      <xdr:colOff>157162</xdr:colOff>
      <xdr:row>19</xdr:row>
      <xdr:rowOff>171450</xdr:rowOff>
    </xdr:to>
    <xdr:grpSp>
      <xdr:nvGrpSpPr>
        <xdr:cNvPr id="34" name="Agrupa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GrpSpPr/>
      </xdr:nvGrpSpPr>
      <xdr:grpSpPr>
        <a:xfrm>
          <a:off x="7029450" y="3190875"/>
          <a:ext cx="5929312" cy="600075"/>
          <a:chOff x="1238250" y="1352550"/>
          <a:chExt cx="5929312" cy="600075"/>
        </a:xfrm>
      </xdr:grpSpPr>
      <xdr:grpSp>
        <xdr:nvGrpSpPr>
          <xdr:cNvPr id="35" name="Agrupar 34">
            <a:extLst>
              <a:ext uri="{FF2B5EF4-FFF2-40B4-BE49-F238E27FC236}">
                <a16:creationId xmlns:a16="http://schemas.microsoft.com/office/drawing/2014/main" id="{00000000-0008-0000-0600-000023000000}"/>
              </a:ext>
            </a:extLst>
          </xdr:cNvPr>
          <xdr:cNvGrpSpPr/>
        </xdr:nvGrpSpPr>
        <xdr:grpSpPr>
          <a:xfrm>
            <a:off x="1238250" y="1352550"/>
            <a:ext cx="5929312" cy="381000"/>
            <a:chOff x="361950" y="323850"/>
            <a:chExt cx="5929312" cy="381000"/>
          </a:xfrm>
        </xdr:grpSpPr>
        <xdr:cxnSp macro="">
          <xdr:nvCxnSpPr>
            <xdr:cNvPr id="37" name="Conector reto 36">
              <a:extLst>
                <a:ext uri="{FF2B5EF4-FFF2-40B4-BE49-F238E27FC236}">
                  <a16:creationId xmlns:a16="http://schemas.microsoft.com/office/drawing/2014/main" id="{00000000-0008-0000-0600-000025000000}"/>
                </a:ext>
              </a:extLst>
            </xdr:cNvPr>
            <xdr:cNvCxnSpPr/>
          </xdr:nvCxnSpPr>
          <xdr:spPr>
            <a:xfrm>
              <a:off x="2124075" y="533286"/>
              <a:ext cx="36290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600-000026000000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Posso pagar por PIX?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36" name="CaixaDeTexto 35">
            <a:extLst>
              <a:ext uri="{FF2B5EF4-FFF2-40B4-BE49-F238E27FC236}">
                <a16:creationId xmlns:a16="http://schemas.microsoft.com/office/drawing/2014/main" id="{00000000-0008-0000-0600-000024000000}"/>
              </a:ext>
            </a:extLst>
          </xdr:cNvPr>
          <xdr:cNvSpPr txBox="1"/>
        </xdr:nvSpPr>
        <xdr:spPr>
          <a:xfrm>
            <a:off x="1243013" y="1647824"/>
            <a:ext cx="5195888" cy="30480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algn="l"/>
            <a:r>
              <a:rPr lang="en-US" sz="1200" b="0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Sim. Temos também</a:t>
            </a:r>
            <a:r>
              <a:rPr lang="en-US" sz="12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cs typeface="Calibri"/>
              </a:rPr>
              <a:t> Cartão de Crédito.</a:t>
            </a:r>
            <a:endPara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endParaRPr>
          </a:p>
        </xdr:txBody>
      </xdr:sp>
    </xdr:grpSp>
    <xdr:clientData/>
  </xdr:twoCellAnchor>
  <xdr:twoCellAnchor>
    <xdr:from>
      <xdr:col>11</xdr:col>
      <xdr:colOff>323850</xdr:colOff>
      <xdr:row>21</xdr:row>
      <xdr:rowOff>38100</xdr:rowOff>
    </xdr:from>
    <xdr:to>
      <xdr:col>20</xdr:col>
      <xdr:colOff>180975</xdr:colOff>
      <xdr:row>27</xdr:row>
      <xdr:rowOff>177689</xdr:rowOff>
    </xdr:to>
    <xdr:grpSp>
      <xdr:nvGrpSpPr>
        <xdr:cNvPr id="39" name="Agrupa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GrpSpPr/>
      </xdr:nvGrpSpPr>
      <xdr:grpSpPr>
        <a:xfrm>
          <a:off x="7029450" y="4038600"/>
          <a:ext cx="5343525" cy="1282589"/>
          <a:chOff x="9525" y="4781550"/>
          <a:chExt cx="5343525" cy="1282589"/>
        </a:xfrm>
      </xdr:grpSpPr>
      <xdr:grpSp>
        <xdr:nvGrpSpPr>
          <xdr:cNvPr id="40" name="Agrupar 39">
            <a:extLst>
              <a:ext uri="{FF2B5EF4-FFF2-40B4-BE49-F238E27FC236}">
                <a16:creationId xmlns:a16="http://schemas.microsoft.com/office/drawing/2014/main" id="{00000000-0008-0000-0600-000028000000}"/>
              </a:ext>
            </a:extLst>
          </xdr:cNvPr>
          <xdr:cNvGrpSpPr/>
        </xdr:nvGrpSpPr>
        <xdr:grpSpPr>
          <a:xfrm>
            <a:off x="9525" y="4781550"/>
            <a:ext cx="5343525" cy="381000"/>
            <a:chOff x="361950" y="323850"/>
            <a:chExt cx="5343525" cy="381000"/>
          </a:xfrm>
        </xdr:grpSpPr>
        <xdr:cxnSp macro="">
          <xdr:nvCxnSpPr>
            <xdr:cNvPr id="47" name="Conector reto 46">
              <a:extLst>
                <a:ext uri="{FF2B5EF4-FFF2-40B4-BE49-F238E27FC236}">
                  <a16:creationId xmlns:a16="http://schemas.microsoft.com/office/drawing/2014/main" id="{00000000-0008-0000-0600-00002F000000}"/>
                </a:ext>
              </a:extLst>
            </xdr:cNvPr>
            <xdr:cNvCxnSpPr/>
          </xdr:nvCxnSpPr>
          <xdr:spPr>
            <a:xfrm>
              <a:off x="4438650" y="533286"/>
              <a:ext cx="1266825" cy="0"/>
            </a:xfrm>
            <a:prstGeom prst="line">
              <a:avLst/>
            </a:prstGeom>
            <a:ln>
              <a:solidFill>
                <a:schemeClr val="bg1">
                  <a:lumMod val="50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48" name="CaixaDeTexto 47">
              <a:extLst>
                <a:ext uri="{FF2B5EF4-FFF2-40B4-BE49-F238E27FC236}">
                  <a16:creationId xmlns:a16="http://schemas.microsoft.com/office/drawing/2014/main" id="{00000000-0008-0000-0600-000030000000}"/>
                </a:ext>
              </a:extLst>
            </xdr:cNvPr>
            <xdr:cNvSpPr txBox="1"/>
          </xdr:nvSpPr>
          <xdr:spPr>
            <a:xfrm>
              <a:off x="361950" y="323850"/>
              <a:ext cx="4105275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Há alguma planilha profissional para </a:t>
              </a:r>
              <a:r>
                <a:rPr lang="en-US" sz="1400" b="1" i="0" u="sng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Fluxo de Caixa</a:t>
              </a:r>
              <a:r>
                <a:rPr lang="en-US" sz="1400" b="1" i="0" u="none" strike="noStrike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Calibri"/>
                  <a:cs typeface="Calibri"/>
                </a:rPr>
                <a:t>?</a:t>
              </a:r>
              <a:endParaRPr lang="en-US" sz="1400" b="1" i="0" u="none" strike="noStrike">
                <a:solidFill>
                  <a:schemeClr val="tx1">
                    <a:lumMod val="75000"/>
                    <a:lumOff val="25000"/>
                  </a:schemeClr>
                </a:solidFill>
                <a:latin typeface="Calibri"/>
                <a:cs typeface="Calibri"/>
              </a:endParaRPr>
            </a:p>
          </xdr:txBody>
        </xdr:sp>
      </xdr:grpSp>
      <xdr:grpSp>
        <xdr:nvGrpSpPr>
          <xdr:cNvPr id="41" name="Agrupar 40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00000000-0008-0000-0600-000029000000}"/>
              </a:ext>
            </a:extLst>
          </xdr:cNvPr>
          <xdr:cNvGrpSpPr/>
        </xdr:nvGrpSpPr>
        <xdr:grpSpPr>
          <a:xfrm>
            <a:off x="19050" y="5248275"/>
            <a:ext cx="3705225" cy="815864"/>
            <a:chOff x="1840059" y="190500"/>
            <a:chExt cx="3705225" cy="815864"/>
          </a:xfrm>
        </xdr:grpSpPr>
        <xdr:sp macro="" textlink="">
          <xdr:nvSpPr>
            <xdr:cNvPr id="42" name="CaixaDeTexto 41">
              <a:extLst>
                <a:ext uri="{FF2B5EF4-FFF2-40B4-BE49-F238E27FC236}">
                  <a16:creationId xmlns:a16="http://schemas.microsoft.com/office/drawing/2014/main" id="{00000000-0008-0000-0600-00002A000000}"/>
                </a:ext>
              </a:extLst>
            </xdr:cNvPr>
            <xdr:cNvSpPr txBox="1"/>
          </xdr:nvSpPr>
          <xdr:spPr>
            <a:xfrm>
              <a:off x="3126798" y="238123"/>
              <a:ext cx="2418486" cy="25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rtlCol="0" anchor="ctr">
              <a:noAutofit/>
            </a:bodyPr>
            <a:lstStyle/>
            <a:p>
              <a:pPr algn="ctr"/>
              <a:r>
                <a:rPr lang="pt-BR" sz="1050" b="1">
                  <a:solidFill>
                    <a:srgbClr val="4F46BB"/>
                  </a:solidFill>
                </a:rPr>
                <a:t>Sim.</a:t>
              </a:r>
              <a:r>
                <a:rPr lang="pt-BR" sz="1050" b="1" baseline="0">
                  <a:solidFill>
                    <a:srgbClr val="4F46BB"/>
                  </a:solidFill>
                </a:rPr>
                <a:t> Conheça clicando no botão abaixo.</a:t>
              </a:r>
              <a:endParaRPr lang="pt-BR" sz="1050" b="1">
                <a:solidFill>
                  <a:srgbClr val="4F46BB"/>
                </a:solidFill>
              </a:endParaRPr>
            </a:p>
          </xdr:txBody>
        </xdr:sp>
        <xdr:grpSp>
          <xdr:nvGrpSpPr>
            <xdr:cNvPr id="43" name="Agrupar 42">
              <a:extLst>
                <a:ext uri="{FF2B5EF4-FFF2-40B4-BE49-F238E27FC236}">
                  <a16:creationId xmlns:a16="http://schemas.microsoft.com/office/drawing/2014/main" id="{00000000-0008-0000-0600-00002B000000}"/>
                </a:ext>
              </a:extLst>
            </xdr:cNvPr>
            <xdr:cNvGrpSpPr/>
          </xdr:nvGrpSpPr>
          <xdr:grpSpPr>
            <a:xfrm>
              <a:off x="3239414" y="485774"/>
              <a:ext cx="2156020" cy="304799"/>
              <a:chOff x="12160055" y="2638426"/>
              <a:chExt cx="2156020" cy="304799"/>
            </a:xfrm>
          </xdr:grpSpPr>
          <xdr:sp macro="" textlink="">
            <xdr:nvSpPr>
              <xdr:cNvPr id="45" name="Retângulo: Cantos Arredondados 44">
                <a:extLst>
                  <a:ext uri="{FF2B5EF4-FFF2-40B4-BE49-F238E27FC236}">
                    <a16:creationId xmlns:a16="http://schemas.microsoft.com/office/drawing/2014/main" id="{00000000-0008-0000-0600-00002D000000}"/>
                  </a:ext>
                </a:extLst>
              </xdr:cNvPr>
              <xdr:cNvSpPr/>
            </xdr:nvSpPr>
            <xdr:spPr>
              <a:xfrm>
                <a:off x="12160055" y="2638426"/>
                <a:ext cx="2156020" cy="304799"/>
              </a:xfrm>
              <a:prstGeom prst="roundRect">
                <a:avLst>
                  <a:gd name="adj" fmla="val 14706"/>
                </a:avLst>
              </a:prstGeom>
              <a:solidFill>
                <a:srgbClr val="FA896B"/>
              </a:solidFill>
              <a:ln>
                <a:solidFill>
                  <a:schemeClr val="accent2">
                    <a:lumMod val="75000"/>
                  </a:schemeClr>
                </a:solidFill>
              </a:ln>
              <a:effectLst>
                <a:outerShdw blurRad="63500" sx="102000" sy="102000" algn="ctr" rotWithShape="0">
                  <a:schemeClr val="tx1">
                    <a:lumMod val="65000"/>
                    <a:lumOff val="35000"/>
                    <a:alpha val="20000"/>
                  </a:schemeClr>
                </a:outerShdw>
              </a:effec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lang="pt-BR" sz="1100"/>
              </a:p>
            </xdr:txBody>
          </xdr:sp>
          <xdr:sp macro="" textlink="">
            <xdr:nvSpPr>
              <xdr:cNvPr id="46" name="CaixaDeTexto 45">
                <a:extLst>
                  <a:ext uri="{FF2B5EF4-FFF2-40B4-BE49-F238E27FC236}">
                    <a16:creationId xmlns:a16="http://schemas.microsoft.com/office/drawing/2014/main" id="{00000000-0008-0000-0600-00002E000000}"/>
                  </a:ext>
                </a:extLst>
              </xdr:cNvPr>
              <xdr:cNvSpPr txBox="1"/>
            </xdr:nvSpPr>
            <xdr:spPr>
              <a:xfrm>
                <a:off x="12204602" y="2671982"/>
                <a:ext cx="2066926" cy="25673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rtlCol="0" anchor="ctr">
                <a:noAutofit/>
              </a:bodyPr>
              <a:lstStyle/>
              <a:p>
                <a:pPr algn="ctr"/>
                <a:r>
                  <a:rPr lang="pt-BR" sz="1050" b="1">
                    <a:solidFill>
                      <a:schemeClr val="bg1"/>
                    </a:solidFill>
                  </a:rPr>
                  <a:t>Conheça</a:t>
                </a:r>
                <a:r>
                  <a:rPr lang="pt-BR" sz="1050" b="1" baseline="0">
                    <a:solidFill>
                      <a:schemeClr val="bg1"/>
                    </a:solidFill>
                  </a:rPr>
                  <a:t> nossa versão Profissional</a:t>
                </a:r>
                <a:endParaRPr lang="pt-BR" sz="1050" b="1">
                  <a:solidFill>
                    <a:schemeClr val="bg1"/>
                  </a:solidFill>
                </a:endParaRPr>
              </a:p>
            </xdr:txBody>
          </xdr:sp>
        </xdr:grpSp>
        <xdr:pic>
          <xdr:nvPicPr>
            <xdr:cNvPr id="44" name="Imagem 43">
              <a:extLst>
                <a:ext uri="{FF2B5EF4-FFF2-40B4-BE49-F238E27FC236}">
                  <a16:creationId xmlns:a16="http://schemas.microsoft.com/office/drawing/2014/main" id="{00000000-0008-0000-0600-00002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4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840059" y="190500"/>
              <a:ext cx="1409700" cy="815864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11</xdr:col>
      <xdr:colOff>323850</xdr:colOff>
      <xdr:row>1</xdr:row>
      <xdr:rowOff>28575</xdr:rowOff>
    </xdr:from>
    <xdr:to>
      <xdr:col>18</xdr:col>
      <xdr:colOff>228600</xdr:colOff>
      <xdr:row>3</xdr:row>
      <xdr:rowOff>28575</xdr:rowOff>
    </xdr:to>
    <xdr:sp macro="" textlink="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7029450" y="219075"/>
          <a:ext cx="41719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2400" b="1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Calibri"/>
              <a:cs typeface="Calibri"/>
            </a:rPr>
            <a:t>Perguntas Frequentes</a:t>
          </a:r>
        </a:p>
      </xdr:txBody>
    </xdr:sp>
    <xdr:clientData/>
  </xdr:twoCellAnchor>
  <xdr:twoCellAnchor>
    <xdr:from>
      <xdr:col>7</xdr:col>
      <xdr:colOff>409576</xdr:colOff>
      <xdr:row>8</xdr:row>
      <xdr:rowOff>114299</xdr:rowOff>
    </xdr:from>
    <xdr:to>
      <xdr:col>9</xdr:col>
      <xdr:colOff>600075</xdr:colOff>
      <xdr:row>15</xdr:row>
      <xdr:rowOff>180974</xdr:rowOff>
    </xdr:to>
    <xdr:sp macro="" textlink="">
      <xdr:nvSpPr>
        <xdr:cNvPr id="51" name="Retângulo: Cantos Arredondados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/>
      </xdr:nvSpPr>
      <xdr:spPr>
        <a:xfrm>
          <a:off x="4676776" y="1638299"/>
          <a:ext cx="1409699" cy="1400175"/>
        </a:xfrm>
        <a:prstGeom prst="roundRect">
          <a:avLst>
            <a:gd name="adj" fmla="val 3062"/>
          </a:avLst>
        </a:prstGeom>
        <a:solidFill>
          <a:srgbClr val="4F46BB">
            <a:alpha val="80000"/>
          </a:srgbClr>
        </a:solidFill>
        <a:ln>
          <a:solidFill>
            <a:schemeClr val="tx1">
              <a:lumMod val="65000"/>
              <a:lumOff val="35000"/>
            </a:schemeClr>
          </a:solidFill>
        </a:ln>
        <a:effectLst>
          <a:outerShdw blurRad="63500" sx="102000" sy="102000" algn="ctr" rotWithShape="0">
            <a:prstClr val="black">
              <a:alpha val="7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285750</xdr:colOff>
      <xdr:row>16</xdr:row>
      <xdr:rowOff>9525</xdr:rowOff>
    </xdr:from>
    <xdr:to>
      <xdr:col>10</xdr:col>
      <xdr:colOff>138112</xdr:colOff>
      <xdr:row>17</xdr:row>
      <xdr:rowOff>114301</xdr:rowOff>
    </xdr:to>
    <xdr:sp macro="" textlink="">
      <xdr:nvSpPr>
        <xdr:cNvPr id="53" name="CaixaDeTexto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4552950" y="3057525"/>
          <a:ext cx="1681162" cy="2952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+mn-lt"/>
              <a:cs typeface="Calibri"/>
            </a:rPr>
            <a:t>ou compre via QR Code</a:t>
          </a:r>
          <a:endParaRPr lang="en-US" sz="1200" b="1" i="0" u="none" strike="noStrike">
            <a:solidFill>
              <a:schemeClr val="tx1">
                <a:lumMod val="65000"/>
                <a:lumOff val="35000"/>
              </a:schemeClr>
            </a:solidFill>
            <a:latin typeface="+mn-lt"/>
            <a:cs typeface="Calibri"/>
          </a:endParaRPr>
        </a:p>
      </xdr:txBody>
    </xdr:sp>
    <xdr:clientData/>
  </xdr:twoCellAnchor>
  <xdr:twoCellAnchor editAs="oneCell">
    <xdr:from>
      <xdr:col>7</xdr:col>
      <xdr:colOff>514350</xdr:colOff>
      <xdr:row>9</xdr:row>
      <xdr:rowOff>38100</xdr:rowOff>
    </xdr:from>
    <xdr:to>
      <xdr:col>9</xdr:col>
      <xdr:colOff>495150</xdr:colOff>
      <xdr:row>15</xdr:row>
      <xdr:rowOff>95100</xdr:rowOff>
    </xdr:to>
    <xdr:pic>
      <xdr:nvPicPr>
        <xdr:cNvPr id="54" name="Imagem 53" descr="Código QR&#10;&#10;Descrição gerada automaticamente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81550" y="1752600"/>
          <a:ext cx="1200000" cy="12000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01.%20ZEPLANILHA\02.%20Zeplanilha%203.0\12.%20Downloads\01.%20Dashboards\Dashboard85.xlsx" TargetMode="External"/><Relationship Id="rId1" Type="http://schemas.openxmlformats.org/officeDocument/2006/relationships/externalLinkPath" Target="/01.%20ZEPLANILHA/02.%20Zeplanilha%203.0/12.%20Downloads/01.%20Dashboards/Dashboard8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Zé Planilha"/>
      <sheetName val="Dashboard"/>
      <sheetName val="Dados"/>
      <sheetName val="Logotipos"/>
    </sheetNames>
    <sheetDataSet>
      <sheetData sheetId="0"/>
      <sheetData sheetId="1"/>
      <sheetData sheetId="2">
        <row r="16">
          <cell r="K16" t="str">
            <v>Guerreiros</v>
          </cell>
        </row>
        <row r="17">
          <cell r="K17" t="str">
            <v>Spartans</v>
          </cell>
        </row>
        <row r="18">
          <cell r="K18" t="str">
            <v>Águia</v>
          </cell>
        </row>
        <row r="19">
          <cell r="K19" t="str">
            <v>HorsePower</v>
          </cell>
        </row>
      </sheetData>
      <sheetData sheetId="3">
        <row r="2">
          <cell r="B2" t="str">
            <v>Spartans</v>
          </cell>
        </row>
        <row r="3">
          <cell r="B3" t="str">
            <v>Águia</v>
          </cell>
        </row>
        <row r="4">
          <cell r="B4" t="str">
            <v>HorsePower</v>
          </cell>
        </row>
        <row r="5">
          <cell r="B5" t="str">
            <v>Guerreiros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981E2-30F4-4B7B-A27F-9C6A1ECC5CA0}">
  <dimension ref="A2:B7"/>
  <sheetViews>
    <sheetView tabSelected="1" workbookViewId="0">
      <selection activeCell="O16" sqref="O16"/>
    </sheetView>
  </sheetViews>
  <sheetFormatPr defaultRowHeight="15" x14ac:dyDescent="0.25"/>
  <cols>
    <col min="1" max="1" width="3" style="83" customWidth="1"/>
    <col min="2" max="16384" width="9.140625" style="83"/>
  </cols>
  <sheetData>
    <row r="2" spans="1:2" ht="31.5" x14ac:dyDescent="0.5">
      <c r="B2" s="84" t="s">
        <v>175</v>
      </c>
    </row>
    <row r="3" spans="1:2" x14ac:dyDescent="0.25">
      <c r="A3" s="85" t="s">
        <v>177</v>
      </c>
      <c r="B3" s="83" t="s">
        <v>178</v>
      </c>
    </row>
    <row r="7" spans="1:2" x14ac:dyDescent="0.25">
      <c r="A7" s="85" t="s">
        <v>177</v>
      </c>
      <c r="B7" s="83" t="s">
        <v>176</v>
      </c>
    </row>
  </sheetData>
  <sheetProtection algorithmName="SHA-512" hashValue="6XlJaCKLfmf9Vmv9LMXa1UGcQQPWnBvjhhk52Lzeg/j1eM9I0psB4+ok9vsacw1+Yt5lhBIVy6cSe5i+dMx7LA==" saltValue="N1um7PAPjyqZ3a4X20sevQ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2BDC2-1FF6-401A-B22A-7E88CE1DEA0B}">
  <sheetPr codeName="Planilha1"/>
  <dimension ref="A1"/>
  <sheetViews>
    <sheetView workbookViewId="0"/>
  </sheetViews>
  <sheetFormatPr defaultRowHeight="15" x14ac:dyDescent="0.25"/>
  <cols>
    <col min="1" max="16384" width="9.140625" style="20"/>
  </cols>
  <sheetData/>
  <sheetProtection algorithmName="SHA-512" hashValue="MKVIv/6MAqFgYNUK8+45nqfx6LrjvIJGaJjkX6TfElOYcILhu5PZcRDe19gWOs45ZLvsE2CmHOQLPFbvQJp95Q==" saltValue="suChb3bXUBElDmFxVBHkHw==" spinCount="100000" sheet="1" objects="1" scenario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Spinner 2">
              <controlPr defaultSize="0" autoPict="0">
                <anchor moveWithCells="1" sizeWithCells="1">
                  <from>
                    <xdr:col>5</xdr:col>
                    <xdr:colOff>485775</xdr:colOff>
                    <xdr:row>14</xdr:row>
                    <xdr:rowOff>123825</xdr:rowOff>
                  </from>
                  <to>
                    <xdr:col>6</xdr:col>
                    <xdr:colOff>123825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2"/>
  <dimension ref="A29:M33"/>
  <sheetViews>
    <sheetView workbookViewId="0">
      <selection activeCell="Y16" sqref="Y16"/>
    </sheetView>
  </sheetViews>
  <sheetFormatPr defaultRowHeight="15" x14ac:dyDescent="0.25"/>
  <cols>
    <col min="1" max="1" width="10.28515625" style="1" customWidth="1"/>
    <col min="2" max="13" width="6" style="1" customWidth="1"/>
    <col min="14" max="16384" width="9.140625" style="1"/>
  </cols>
  <sheetData>
    <row r="29" spans="1:13" ht="15.75" thickBot="1" x14ac:dyDescent="0.3">
      <c r="B29" s="56" t="s">
        <v>52</v>
      </c>
      <c r="C29" s="56" t="s">
        <v>53</v>
      </c>
      <c r="D29" s="56" t="s">
        <v>54</v>
      </c>
      <c r="E29" s="56" t="s">
        <v>55</v>
      </c>
      <c r="F29" s="56" t="s">
        <v>56</v>
      </c>
      <c r="G29" s="56" t="s">
        <v>57</v>
      </c>
      <c r="H29" s="56" t="s">
        <v>58</v>
      </c>
      <c r="I29" s="56" t="s">
        <v>59</v>
      </c>
      <c r="J29" s="56" t="s">
        <v>60</v>
      </c>
      <c r="K29" s="56" t="s">
        <v>61</v>
      </c>
      <c r="L29" s="56" t="s">
        <v>62</v>
      </c>
      <c r="M29" s="56" t="s">
        <v>63</v>
      </c>
    </row>
    <row r="30" spans="1:13" ht="15.75" thickBot="1" x14ac:dyDescent="0.3">
      <c r="A30" s="51"/>
      <c r="B30" s="57" t="str" cm="1">
        <f t="array" ref="B30">INDEX(Tradução!$F$3:$H$15,MATCH(B29,Tradução!$F$3:$F$15,0),IF(controles!$B$3=1,2,3))</f>
        <v>JAN</v>
      </c>
      <c r="C30" s="57" t="str" cm="1">
        <f t="array" ref="C30">INDEX(Tradução!$F$3:$H$15,MATCH(C29,Tradução!$F$3:$F$15,0),IF(controles!$B$3=1,2,3))</f>
        <v>FEV</v>
      </c>
      <c r="D30" s="57" t="str" cm="1">
        <f t="array" ref="D30">INDEX(Tradução!$F$3:$H$15,MATCH(D29,Tradução!$F$3:$F$15,0),IF(controles!$B$3=1,2,3))</f>
        <v>MAR</v>
      </c>
      <c r="E30" s="57" t="str" cm="1">
        <f t="array" ref="E30">INDEX(Tradução!$F$3:$H$15,MATCH(E29,Tradução!$F$3:$F$15,0),IF(controles!$B$3=1,2,3))</f>
        <v>ABR</v>
      </c>
      <c r="F30" s="57" t="str" cm="1">
        <f t="array" ref="F30">INDEX(Tradução!$F$3:$H$15,MATCH(F29,Tradução!$F$3:$F$15,0),IF(controles!$B$3=1,2,3))</f>
        <v>MAI</v>
      </c>
      <c r="G30" s="57" t="str" cm="1">
        <f t="array" ref="G30">INDEX(Tradução!$F$3:$H$15,MATCH(G29,Tradução!$F$3:$F$15,0),IF(controles!$B$3=1,2,3))</f>
        <v>JUN</v>
      </c>
      <c r="H30" s="57" t="str" cm="1">
        <f t="array" ref="H30">INDEX(Tradução!$F$3:$H$15,MATCH(H29,Tradução!$F$3:$F$15,0),IF(controles!$B$3=1,2,3))</f>
        <v>JUL</v>
      </c>
      <c r="I30" s="57" t="str" cm="1">
        <f t="array" ref="I30">INDEX(Tradução!$F$3:$H$15,MATCH(I29,Tradução!$F$3:$F$15,0),IF(controles!$B$3=1,2,3))</f>
        <v>AGO</v>
      </c>
      <c r="J30" s="57" t="str" cm="1">
        <f t="array" ref="J30">INDEX(Tradução!$F$3:$H$15,MATCH(J29,Tradução!$F$3:$F$15,0),IF(controles!$B$3=1,2,3))</f>
        <v>SET</v>
      </c>
      <c r="K30" s="57" t="str" cm="1">
        <f t="array" ref="K30">INDEX(Tradução!$F$3:$H$15,MATCH(K29,Tradução!$F$3:$F$15,0),IF(controles!$B$3=1,2,3))</f>
        <v>OUT</v>
      </c>
      <c r="L30" s="57" t="str" cm="1">
        <f t="array" ref="L30">INDEX(Tradução!$F$3:$H$15,MATCH(L29,Tradução!$F$3:$F$15,0),IF(controles!$B$3=1,2,3))</f>
        <v>NOV</v>
      </c>
      <c r="M30" s="57" t="str" cm="1">
        <f t="array" ref="M30">INDEX(Tradução!$F$3:$H$15,MATCH(M29,Tradução!$F$3:$F$15,0),IF(controles!$B$3=1,2,3))</f>
        <v>DEZ</v>
      </c>
    </row>
    <row r="31" spans="1:13" ht="19.5" customHeight="1" thickTop="1" thickBot="1" x14ac:dyDescent="0.3">
      <c r="A31" s="62" t="str">
        <f>controles!A43</f>
        <v>Finalizados</v>
      </c>
      <c r="B31" s="60">
        <f>controles!B43</f>
        <v>0</v>
      </c>
      <c r="C31" s="52">
        <f>controles!C43</f>
        <v>0</v>
      </c>
      <c r="D31" s="52">
        <f>controles!D43</f>
        <v>0</v>
      </c>
      <c r="E31" s="52">
        <f>controles!E43</f>
        <v>0</v>
      </c>
      <c r="F31" s="52">
        <f>controles!F43</f>
        <v>0</v>
      </c>
      <c r="G31" s="52">
        <f>controles!G43</f>
        <v>0</v>
      </c>
      <c r="H31" s="52">
        <f>controles!H43</f>
        <v>0</v>
      </c>
      <c r="I31" s="52">
        <f>controles!I43</f>
        <v>0</v>
      </c>
      <c r="J31" s="52">
        <f>controles!J43</f>
        <v>0</v>
      </c>
      <c r="K31" s="52">
        <f>controles!K43</f>
        <v>0</v>
      </c>
      <c r="L31" s="52">
        <f>controles!L43</f>
        <v>0</v>
      </c>
      <c r="M31" s="53">
        <f>controles!M43</f>
        <v>0</v>
      </c>
    </row>
    <row r="32" spans="1:13" ht="19.5" customHeight="1" thickBot="1" x14ac:dyDescent="0.3">
      <c r="A32" s="63" t="str">
        <f>controles!A44</f>
        <v>Abertos</v>
      </c>
      <c r="B32" s="61">
        <f>controles!B44</f>
        <v>1</v>
      </c>
      <c r="C32" s="54">
        <f>controles!C44</f>
        <v>0</v>
      </c>
      <c r="D32" s="54">
        <f>controles!D44</f>
        <v>0</v>
      </c>
      <c r="E32" s="54">
        <f>controles!E44</f>
        <v>0</v>
      </c>
      <c r="F32" s="54">
        <f>controles!F44</f>
        <v>0</v>
      </c>
      <c r="G32" s="54">
        <f>controles!G44</f>
        <v>0</v>
      </c>
      <c r="H32" s="54">
        <f>controles!H44</f>
        <v>0</v>
      </c>
      <c r="I32" s="54">
        <f>controles!I44</f>
        <v>0</v>
      </c>
      <c r="J32" s="54">
        <f>controles!J44</f>
        <v>0</v>
      </c>
      <c r="K32" s="54">
        <f>controles!K44</f>
        <v>0</v>
      </c>
      <c r="L32" s="54">
        <f>controles!L44</f>
        <v>0</v>
      </c>
      <c r="M32" s="55">
        <f>controles!M44</f>
        <v>0</v>
      </c>
    </row>
    <row r="33" ht="15.75" thickTop="1" x14ac:dyDescent="0.25"/>
  </sheetData>
  <sheetProtection algorithmName="SHA-512" hashValue="x3Bn8EkJ30ushV0+QaZfy2CwR45Dvy9FAbyjkM7AbTLURfa1/kVwuqQWUC6/6CdIeYjTTWE1Mdhpf7rGBVG2sg==" saltValue="9i8a8jTPB7yNP5RHJrimLw==" spinCount="100000" sheet="1" objects="1" scenarios="1"/>
  <phoneticPr fontId="4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6" r:id="rId4" name="Spinner 2">
              <controlPr defaultSize="0" autoPict="0">
                <anchor moveWithCells="1" sizeWithCells="1">
                  <from>
                    <xdr:col>3</xdr:col>
                    <xdr:colOff>371475</xdr:colOff>
                    <xdr:row>12</xdr:row>
                    <xdr:rowOff>66675</xdr:rowOff>
                  </from>
                  <to>
                    <xdr:col>4</xdr:col>
                    <xdr:colOff>171450</xdr:colOff>
                    <xdr:row>13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5" name="Drop Down 3">
              <controlPr defaultSize="0" autoLine="0" autoPict="0">
                <anchor moveWithCells="1">
                  <from>
                    <xdr:col>16</xdr:col>
                    <xdr:colOff>19050</xdr:colOff>
                    <xdr:row>15</xdr:row>
                    <xdr:rowOff>28575</xdr:rowOff>
                  </from>
                  <to>
                    <xdr:col>17</xdr:col>
                    <xdr:colOff>571500</xdr:colOff>
                    <xdr:row>16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D086E-7A6E-4622-BA49-A094F74225DF}">
  <sheetPr codeName="Planilha4"/>
  <dimension ref="A1:AA60"/>
  <sheetViews>
    <sheetView topLeftCell="A22" workbookViewId="0">
      <selection activeCell="G29" sqref="G29"/>
    </sheetView>
  </sheetViews>
  <sheetFormatPr defaultRowHeight="15" x14ac:dyDescent="0.25"/>
  <cols>
    <col min="1" max="1" width="18.85546875" style="8" customWidth="1"/>
    <col min="2" max="2" width="28.5703125" customWidth="1"/>
    <col min="3" max="3" width="10" bestFit="1" customWidth="1"/>
    <col min="4" max="5" width="11.42578125" bestFit="1" customWidth="1"/>
    <col min="6" max="6" width="12.42578125" bestFit="1" customWidth="1"/>
    <col min="7" max="11" width="11.42578125" bestFit="1" customWidth="1"/>
    <col min="12" max="12" width="8.85546875" style="43" customWidth="1"/>
    <col min="13" max="13" width="11.7109375" style="43" customWidth="1"/>
    <col min="14" max="14" width="11.85546875" style="43" customWidth="1"/>
    <col min="15" max="16" width="6.140625" style="43" customWidth="1"/>
    <col min="17" max="17" width="12.85546875" style="43" customWidth="1"/>
    <col min="18" max="23" width="6.140625" style="43" customWidth="1"/>
  </cols>
  <sheetData>
    <row r="1" spans="1:27" x14ac:dyDescent="0.25">
      <c r="A1" s="7" t="s">
        <v>87</v>
      </c>
      <c r="B1" s="6"/>
      <c r="C1" s="6"/>
      <c r="D1" s="6"/>
      <c r="G1" s="36" t="s">
        <v>157</v>
      </c>
      <c r="H1" s="37"/>
      <c r="K1" s="36" t="s">
        <v>156</v>
      </c>
      <c r="L1" s="37"/>
    </row>
    <row r="2" spans="1:27" x14ac:dyDescent="0.25">
      <c r="A2" s="8" t="s">
        <v>64</v>
      </c>
      <c r="B2" s="9" t="str">
        <f>IF(B3=1,"Português","English")</f>
        <v>Português</v>
      </c>
      <c r="G2" s="8" t="s">
        <v>130</v>
      </c>
      <c r="H2" s="49">
        <f ca="1">TODAY()+I2</f>
        <v>45323</v>
      </c>
      <c r="I2" s="50"/>
      <c r="K2" s="43"/>
      <c r="Q2" s="43" t="s">
        <v>152</v>
      </c>
      <c r="R2" s="43" t="s">
        <v>153</v>
      </c>
      <c r="X2" s="43"/>
      <c r="Y2" s="43"/>
      <c r="Z2" s="43"/>
      <c r="AA2" s="43"/>
    </row>
    <row r="3" spans="1:27" x14ac:dyDescent="0.25">
      <c r="A3" s="8" t="s">
        <v>88</v>
      </c>
      <c r="B3" s="9">
        <v>1</v>
      </c>
      <c r="G3" s="8" t="s">
        <v>108</v>
      </c>
      <c r="H3" s="38">
        <f ca="1">MONTH(H2)</f>
        <v>2</v>
      </c>
      <c r="K3" s="8" t="s">
        <v>108</v>
      </c>
      <c r="L3" s="38" t="str">
        <f>IF(R3=1,"*",R3-1)</f>
        <v>*</v>
      </c>
      <c r="P3" s="47">
        <f>L4</f>
        <v>2024</v>
      </c>
      <c r="Q3" s="43" t="str">
        <f>IF(B3=1,Tradução!G15,Tradução!H15)&amp;" "&amp;P3</f>
        <v>Todo o Ano 2024</v>
      </c>
      <c r="R3" s="48">
        <v>1</v>
      </c>
      <c r="X3" s="43"/>
      <c r="Y3" s="43"/>
      <c r="Z3" s="43"/>
      <c r="AA3" s="43"/>
    </row>
    <row r="4" spans="1:27" x14ac:dyDescent="0.25">
      <c r="G4" s="8" t="s">
        <v>131</v>
      </c>
      <c r="H4" s="40">
        <f ca="1">YEAR(H2)</f>
        <v>2024</v>
      </c>
      <c r="K4" s="8" t="s">
        <v>131</v>
      </c>
      <c r="L4" s="40">
        <f>2020+M4</f>
        <v>2024</v>
      </c>
      <c r="M4" s="48">
        <v>4</v>
      </c>
      <c r="O4" s="43">
        <v>1</v>
      </c>
      <c r="P4" s="43" t="str">
        <f>PROPER(IF($B$3=1,Tradução!G3,Tradução!H3))</f>
        <v>Jan</v>
      </c>
      <c r="Q4" s="43" t="str">
        <f>P4&amp;" de "&amp;$L$4</f>
        <v>Jan de 2024</v>
      </c>
      <c r="X4" s="43"/>
      <c r="Y4" s="43"/>
      <c r="Z4" s="43"/>
      <c r="AA4" s="43"/>
    </row>
    <row r="5" spans="1:27" x14ac:dyDescent="0.25">
      <c r="O5" s="43">
        <v>2</v>
      </c>
      <c r="P5" s="43" t="str">
        <f>PROPER(IF($B$3=1,Tradução!G4,Tradução!H4))</f>
        <v>Fev</v>
      </c>
      <c r="Q5" s="43" t="str">
        <f t="shared" ref="Q5:Q15" si="0">P5&amp;" de "&amp;$L$4</f>
        <v>Fev de 2024</v>
      </c>
    </row>
    <row r="6" spans="1:27" x14ac:dyDescent="0.25">
      <c r="A6" s="7" t="s">
        <v>86</v>
      </c>
      <c r="B6" s="6"/>
      <c r="C6" s="6"/>
      <c r="D6" s="6"/>
      <c r="E6" s="6"/>
      <c r="F6" s="6"/>
      <c r="G6" s="6"/>
      <c r="H6" s="6"/>
      <c r="I6" s="6"/>
      <c r="J6" s="6"/>
      <c r="O6" s="43">
        <v>3</v>
      </c>
      <c r="P6" s="43" t="str">
        <f>PROPER(IF($B$3=1,Tradução!G5,Tradução!H5))</f>
        <v>Mar</v>
      </c>
      <c r="Q6" s="43" t="str">
        <f t="shared" si="0"/>
        <v>Mar de 2024</v>
      </c>
    </row>
    <row r="7" spans="1:27" x14ac:dyDescent="0.25">
      <c r="O7" s="43">
        <v>4</v>
      </c>
      <c r="P7" s="43" t="str">
        <f>PROPER(IF($B$3=1,Tradução!G6,Tradução!H6))</f>
        <v>Abr</v>
      </c>
      <c r="Q7" s="43" t="str">
        <f t="shared" si="0"/>
        <v>Abr de 2024</v>
      </c>
    </row>
    <row r="8" spans="1:27" x14ac:dyDescent="0.25">
      <c r="A8"/>
      <c r="O8" s="43">
        <v>5</v>
      </c>
      <c r="P8" s="43" t="str">
        <f>PROPER(IF($B$3=1,Tradução!G7,Tradução!H7))</f>
        <v>Mai</v>
      </c>
      <c r="Q8" s="43" t="str">
        <f t="shared" si="0"/>
        <v>Mai de 2024</v>
      </c>
    </row>
    <row r="9" spans="1:27" x14ac:dyDescent="0.25">
      <c r="A9" s="8" t="s">
        <v>89</v>
      </c>
      <c r="B9" t="str">
        <f>IF(B3=1,Tradução!C3,Tradução!D3)</f>
        <v>FERRAMENTA</v>
      </c>
      <c r="O9" s="43">
        <v>6</v>
      </c>
      <c r="P9" s="43" t="str">
        <f>PROPER(IF($B$3=1,Tradução!G8,Tradução!H8))</f>
        <v>Jun</v>
      </c>
      <c r="Q9" s="43" t="str">
        <f t="shared" si="0"/>
        <v>Jun de 2024</v>
      </c>
    </row>
    <row r="10" spans="1:27" x14ac:dyDescent="0.25">
      <c r="A10" s="8" t="s">
        <v>92</v>
      </c>
      <c r="B10" t="str">
        <f>IF($B$3=1,Tradução!C4,Tradução!D4)</f>
        <v>desenvolvido por</v>
      </c>
      <c r="O10" s="43">
        <v>7</v>
      </c>
      <c r="P10" s="43" t="str">
        <f>PROPER(IF($B$3=1,Tradução!G9,Tradução!H9))</f>
        <v>Jul</v>
      </c>
      <c r="Q10" s="43" t="str">
        <f t="shared" si="0"/>
        <v>Jul de 2024</v>
      </c>
    </row>
    <row r="11" spans="1:27" x14ac:dyDescent="0.25">
      <c r="A11" s="8" t="s">
        <v>93</v>
      </c>
      <c r="B11" t="str">
        <f>IF($B$3=1,Tradução!C5,Tradução!D5)</f>
        <v>Abrir Dashboard</v>
      </c>
      <c r="O11" s="43">
        <v>8</v>
      </c>
      <c r="P11" s="43" t="str">
        <f>PROPER(IF($B$3=1,Tradução!G10,Tradução!H10))</f>
        <v>Ago</v>
      </c>
      <c r="Q11" s="43" t="str">
        <f t="shared" si="0"/>
        <v>Ago de 2024</v>
      </c>
    </row>
    <row r="12" spans="1:27" x14ac:dyDescent="0.25">
      <c r="O12" s="43">
        <v>9</v>
      </c>
      <c r="P12" s="43" t="str">
        <f>PROPER(IF($B$3=1,Tradução!G11,Tradução!H11))</f>
        <v>Set</v>
      </c>
      <c r="Q12" s="43" t="str">
        <f t="shared" si="0"/>
        <v>Set de 2024</v>
      </c>
    </row>
    <row r="13" spans="1:27" x14ac:dyDescent="0.25">
      <c r="O13" s="43">
        <v>10</v>
      </c>
      <c r="P13" s="43" t="str">
        <f>PROPER(IF($B$3=1,Tradução!G12,Tradução!H12))</f>
        <v>Out</v>
      </c>
      <c r="Q13" s="43" t="str">
        <f t="shared" si="0"/>
        <v>Out de 2024</v>
      </c>
    </row>
    <row r="14" spans="1:27" x14ac:dyDescent="0.25">
      <c r="A14" s="7" t="s">
        <v>128</v>
      </c>
      <c r="B14" s="6"/>
      <c r="C14" s="6"/>
      <c r="D14" s="6"/>
      <c r="E14" s="6"/>
      <c r="F14" s="6"/>
      <c r="G14" s="6"/>
      <c r="H14" s="6"/>
      <c r="I14" s="6"/>
      <c r="J14" s="6"/>
      <c r="O14" s="43">
        <v>11</v>
      </c>
      <c r="P14" s="43" t="str">
        <f>PROPER(IF($B$3=1,Tradução!G13,Tradução!H13))</f>
        <v>Nov</v>
      </c>
      <c r="Q14" s="43" t="str">
        <f t="shared" si="0"/>
        <v>Nov de 2024</v>
      </c>
    </row>
    <row r="15" spans="1:27" x14ac:dyDescent="0.25">
      <c r="O15" s="43">
        <v>12</v>
      </c>
      <c r="P15" s="43" t="str">
        <f>PROPER(IF($B$3=1,Tradução!G14,Tradução!H14))</f>
        <v>Dez</v>
      </c>
      <c r="Q15" s="43" t="str">
        <f t="shared" si="0"/>
        <v>Dez de 2024</v>
      </c>
    </row>
    <row r="16" spans="1:27" x14ac:dyDescent="0.25">
      <c r="A16" s="8" t="s">
        <v>123</v>
      </c>
      <c r="B16" t="str">
        <f>IF(B3=1,Tradução!C15,Tradução!D15)</f>
        <v>home</v>
      </c>
      <c r="D16" s="8" t="s">
        <v>129</v>
      </c>
      <c r="E16" t="str">
        <f>IF(B3=1,Tradução!C18,Tradução!D18)</f>
        <v>dashboard</v>
      </c>
    </row>
    <row r="17" spans="1:10" x14ac:dyDescent="0.25">
      <c r="A17" s="8" t="s">
        <v>124</v>
      </c>
      <c r="B17" t="str">
        <f>IF(B3=1,Tradução!C16,Tradução!D16)</f>
        <v>dados</v>
      </c>
      <c r="D17" s="8"/>
    </row>
    <row r="18" spans="1:10" x14ac:dyDescent="0.25">
      <c r="A18" s="8" t="s">
        <v>126</v>
      </c>
      <c r="B18" t="str">
        <f>IF(B3=1,Tradução!C17,Tradução!D17)</f>
        <v>tradução</v>
      </c>
    </row>
    <row r="20" spans="1:10" x14ac:dyDescent="0.25">
      <c r="A20" s="7" t="s">
        <v>95</v>
      </c>
      <c r="B20" s="6"/>
      <c r="C20" s="6"/>
      <c r="D20" s="6"/>
      <c r="E20" s="6"/>
      <c r="F20" s="6"/>
      <c r="G20" s="6"/>
      <c r="H20" s="6"/>
      <c r="I20" s="6"/>
      <c r="J20" s="6"/>
    </row>
    <row r="23" spans="1:10" x14ac:dyDescent="0.25">
      <c r="A23"/>
    </row>
    <row r="24" spans="1:10" ht="15.75" thickBot="1" x14ac:dyDescent="0.3">
      <c r="A24" s="10" t="s">
        <v>96</v>
      </c>
      <c r="F24" t="s">
        <v>164</v>
      </c>
      <c r="G24" t="s">
        <v>163</v>
      </c>
      <c r="I24" t="s">
        <v>165</v>
      </c>
    </row>
    <row r="25" spans="1:10" ht="16.5" thickTop="1" thickBot="1" x14ac:dyDescent="0.3">
      <c r="A25" s="8" t="s">
        <v>97</v>
      </c>
      <c r="B25" s="11" t="str">
        <f>IF($B$3=1,Tradução!C6,Tradução!D6)</f>
        <v>Planos finalizados</v>
      </c>
    </row>
    <row r="26" spans="1:10" ht="16.5" thickTop="1" thickBot="1" x14ac:dyDescent="0.3">
      <c r="A26" s="8" t="s">
        <v>99</v>
      </c>
      <c r="B26" s="13">
        <f ca="1">COUNTIFS(base!O:O,controles!H3,base!P:P,controles!H4)</f>
        <v>0</v>
      </c>
      <c r="C26" s="12" t="s">
        <v>102</v>
      </c>
      <c r="F26" s="13">
        <f>COUNTIFS(base!P:P,controles!L4)</f>
        <v>0</v>
      </c>
      <c r="G26" s="13">
        <f>COUNTIFS(base!O:O,controles!L3,base!P:P,controles!L4)</f>
        <v>0</v>
      </c>
      <c r="I26">
        <f>IF($R$3=1,F26,G26)</f>
        <v>0</v>
      </c>
    </row>
    <row r="27" spans="1:10" ht="16.5" thickTop="1" thickBot="1" x14ac:dyDescent="0.3">
      <c r="A27" s="8" t="s">
        <v>100</v>
      </c>
      <c r="B27" s="13">
        <f ca="1">COUNTIFS(base!P:P,controles!H4)</f>
        <v>0</v>
      </c>
      <c r="C27" s="12" t="s">
        <v>101</v>
      </c>
    </row>
    <row r="28" spans="1:10" ht="15.75" thickTop="1" x14ac:dyDescent="0.25"/>
    <row r="29" spans="1:10" ht="15.75" thickBot="1" x14ac:dyDescent="0.3">
      <c r="A29" s="10" t="s">
        <v>103</v>
      </c>
    </row>
    <row r="30" spans="1:10" ht="16.5" thickTop="1" thickBot="1" x14ac:dyDescent="0.3">
      <c r="A30" s="8" t="s">
        <v>97</v>
      </c>
      <c r="B30" s="11" t="str">
        <f>IF($B$3=1,Tradução!C7,Tradução!D7)</f>
        <v>Planos pendentes</v>
      </c>
    </row>
    <row r="31" spans="1:10" ht="16.5" thickTop="1" thickBot="1" x14ac:dyDescent="0.3">
      <c r="A31" s="8" t="s">
        <v>99</v>
      </c>
      <c r="B31" s="13">
        <f ca="1">COUNTIFS(base!Q:Q,controles!H3,base!R:R,controles!H4)</f>
        <v>0</v>
      </c>
      <c r="C31" s="12" t="s">
        <v>102</v>
      </c>
      <c r="F31" s="13">
        <f>COUNTIFS(base!R:R,controles!L4)</f>
        <v>1</v>
      </c>
      <c r="G31" s="13">
        <f>COUNTIFS(base!Q:Q,controles!L3,base!R:R,controles!L4)</f>
        <v>0</v>
      </c>
      <c r="I31">
        <f>IF($R$3=1,F31,G31)</f>
        <v>1</v>
      </c>
    </row>
    <row r="32" spans="1:10" ht="16.5" thickTop="1" thickBot="1" x14ac:dyDescent="0.3">
      <c r="A32" s="8" t="s">
        <v>100</v>
      </c>
      <c r="B32" s="13">
        <f ca="1">COUNTIFS(base!R:R,controles!H4)</f>
        <v>1</v>
      </c>
      <c r="C32" s="12" t="s">
        <v>101</v>
      </c>
    </row>
    <row r="33" spans="1:13" ht="15.75" thickTop="1" x14ac:dyDescent="0.25"/>
    <row r="34" spans="1:13" ht="15.75" thickBot="1" x14ac:dyDescent="0.3">
      <c r="A34" s="10" t="s">
        <v>107</v>
      </c>
    </row>
    <row r="35" spans="1:13" ht="16.5" thickTop="1" thickBot="1" x14ac:dyDescent="0.3">
      <c r="A35" s="8" t="s">
        <v>97</v>
      </c>
      <c r="B35" s="11" t="str">
        <f>IF($B$3=1,Tradução!C8,Tradução!D8)</f>
        <v>Status</v>
      </c>
    </row>
    <row r="36" spans="1:13" ht="16.5" thickTop="1" thickBot="1" x14ac:dyDescent="0.3">
      <c r="A36" s="8" t="s">
        <v>99</v>
      </c>
      <c r="B36" s="17">
        <f>IFERROR(IF(R3=1,F26/(F26+F31),G26/(G26+G31)),"-")</f>
        <v>0</v>
      </c>
      <c r="C36" s="18">
        <f>1-B36</f>
        <v>1</v>
      </c>
      <c r="E36" s="8" t="s">
        <v>132</v>
      </c>
      <c r="F36" s="13" t="str">
        <f>IF($B$3=1,Tradução!C20,Tradução!D20)</f>
        <v>mês atual</v>
      </c>
      <c r="H36" s="39">
        <v>1</v>
      </c>
    </row>
    <row r="37" spans="1:13" ht="16.5" thickTop="1" thickBot="1" x14ac:dyDescent="0.3">
      <c r="A37" s="8" t="s">
        <v>100</v>
      </c>
      <c r="B37" s="17" t="str">
        <f>IF($B$3=1,Tradução!C10,Tradução!D10)</f>
        <v>Finalizados</v>
      </c>
      <c r="E37" s="8" t="s">
        <v>133</v>
      </c>
      <c r="F37" s="13" t="str">
        <f>IF($B$3=1,Tradução!C21,Tradução!D21)</f>
        <v>ano atual</v>
      </c>
      <c r="H37" s="39" t="s">
        <v>134</v>
      </c>
    </row>
    <row r="38" spans="1:13" ht="15.75" thickTop="1" x14ac:dyDescent="0.25">
      <c r="A38" s="10"/>
    </row>
    <row r="39" spans="1:13" x14ac:dyDescent="0.25">
      <c r="A39" s="10"/>
    </row>
    <row r="40" spans="1:13" ht="15.75" thickBot="1" x14ac:dyDescent="0.3">
      <c r="A40" s="10" t="s">
        <v>110</v>
      </c>
      <c r="B40" s="41">
        <v>1</v>
      </c>
      <c r="C40" s="41">
        <v>2</v>
      </c>
      <c r="D40" s="41">
        <v>3</v>
      </c>
      <c r="E40" s="41">
        <v>4</v>
      </c>
      <c r="F40" s="41">
        <v>5</v>
      </c>
      <c r="G40" s="41">
        <v>6</v>
      </c>
      <c r="H40" s="41">
        <v>7</v>
      </c>
      <c r="I40" s="41">
        <v>8</v>
      </c>
      <c r="J40" s="41">
        <v>9</v>
      </c>
      <c r="K40" s="41">
        <v>10</v>
      </c>
      <c r="L40" s="43">
        <v>11</v>
      </c>
      <c r="M40" s="43">
        <v>12</v>
      </c>
    </row>
    <row r="41" spans="1:13" ht="16.5" thickTop="1" thickBot="1" x14ac:dyDescent="0.3">
      <c r="A41" s="8" t="s">
        <v>97</v>
      </c>
      <c r="B41" s="14" t="str">
        <f>IF($B$3=1,Tradução!C9,Tradução!D9)</f>
        <v>Planos no ano (baseado na data de abertura)</v>
      </c>
    </row>
    <row r="42" spans="1:13" ht="16.5" thickTop="1" thickBot="1" x14ac:dyDescent="0.3">
      <c r="A42" s="3" t="s">
        <v>108</v>
      </c>
      <c r="B42" s="16" t="str">
        <f>IF($B$3=1,Tradução!$G$3,Tradução!$H$3)</f>
        <v>JAN</v>
      </c>
      <c r="C42" s="16" t="str">
        <f>IF($B$3=1,Tradução!$G$4,Tradução!$H$4)</f>
        <v>FEV</v>
      </c>
      <c r="D42" s="16" t="str">
        <f>IF($B$3=1,Tradução!$G$5,Tradução!$H$5)</f>
        <v>MAR</v>
      </c>
      <c r="E42" s="16" t="str">
        <f>IF($B$3=1,Tradução!$G$6,Tradução!$H$6)</f>
        <v>ABR</v>
      </c>
      <c r="F42" s="16" t="str">
        <f>IF($B$3=1,Tradução!$G$7,Tradução!$H$7)</f>
        <v>MAI</v>
      </c>
      <c r="G42" s="16" t="str">
        <f>IF($B$3=1,Tradução!$G$8,Tradução!$H$8)</f>
        <v>JUN</v>
      </c>
      <c r="H42" s="16" t="str">
        <f>IF($B$3=1,Tradução!$G$9,Tradução!$H$9)</f>
        <v>JUL</v>
      </c>
      <c r="I42" s="16" t="str">
        <f>IF($B$3=1,Tradução!$G$10,Tradução!$H$10)</f>
        <v>AGO</v>
      </c>
      <c r="J42" s="16" t="str">
        <f>IF($B$3=1,Tradução!$G$11,Tradução!$H$11)</f>
        <v>SET</v>
      </c>
      <c r="K42" s="16" t="str">
        <f>IF($B$3=1,Tradução!$G$12,Tradução!$H$12)</f>
        <v>OUT</v>
      </c>
      <c r="L42" s="42" t="str">
        <f>IF($B$3=1,Tradução!$G$13,Tradução!$H$13)</f>
        <v>NOV</v>
      </c>
      <c r="M42" s="42" t="str">
        <f>IF($B$3=1,Tradução!$G$14,Tradução!$H$14)</f>
        <v>DEZ</v>
      </c>
    </row>
    <row r="43" spans="1:13" ht="15.75" thickBot="1" x14ac:dyDescent="0.3">
      <c r="A43" s="3" t="str">
        <f>IF($B$3=1,Tradução!C10,Tradução!D10)</f>
        <v>Finalizados</v>
      </c>
      <c r="B43" s="15">
        <f>COUNTIFS(base!$O:$O,B40,base!$P:$P,controles!$L$4)</f>
        <v>0</v>
      </c>
      <c r="C43" s="15">
        <f>COUNTIFS(base!$O:$O,C40,base!$P:$P,controles!$L$4)</f>
        <v>0</v>
      </c>
      <c r="D43" s="15">
        <f>COUNTIFS(base!$O:$O,D40,base!$P:$P,controles!$L$4)</f>
        <v>0</v>
      </c>
      <c r="E43" s="15">
        <f>COUNTIFS(base!$O:$O,E40,base!$P:$P,controles!$L$4)</f>
        <v>0</v>
      </c>
      <c r="F43" s="15">
        <f>COUNTIFS(base!$O:$O,F40,base!$P:$P,controles!$L$4)</f>
        <v>0</v>
      </c>
      <c r="G43" s="15">
        <f>COUNTIFS(base!$O:$O,G40,base!$P:$P,controles!$L$4)</f>
        <v>0</v>
      </c>
      <c r="H43" s="15">
        <f>COUNTIFS(base!$O:$O,H40,base!$P:$P,controles!$L$4)</f>
        <v>0</v>
      </c>
      <c r="I43" s="15">
        <f>COUNTIFS(base!$O:$O,I40,base!$P:$P,controles!$L$4)</f>
        <v>0</v>
      </c>
      <c r="J43" s="15">
        <f>COUNTIFS(base!$O:$O,J40,base!$P:$P,controles!$L$4)</f>
        <v>0</v>
      </c>
      <c r="K43" s="15">
        <f>COUNTIFS(base!$O:$O,K40,base!$P:$P,controles!$L$4)</f>
        <v>0</v>
      </c>
      <c r="L43" s="15">
        <f>COUNTIFS(base!$O:$O,L40,base!$P:$P,controles!$L$4)</f>
        <v>0</v>
      </c>
      <c r="M43" s="15">
        <f>COUNTIFS(base!$O:$O,M40,base!$P:$P,controles!$L$4)</f>
        <v>0</v>
      </c>
    </row>
    <row r="44" spans="1:13" ht="15.75" thickBot="1" x14ac:dyDescent="0.3">
      <c r="A44" s="3" t="str">
        <f>IF($B$3=1,Tradução!C11,Tradução!D11)</f>
        <v>Abertos</v>
      </c>
      <c r="B44" s="15">
        <f>COUNTIFS(base!$Q:$Q,B40,base!$R:$R,controles!$L$4)</f>
        <v>1</v>
      </c>
      <c r="C44" s="15">
        <f>COUNTIFS(base!$Q:$Q,C40,base!$R:$R,controles!$L$4)</f>
        <v>0</v>
      </c>
      <c r="D44" s="15">
        <f>COUNTIFS(base!$Q:$Q,D40,base!$R:$R,controles!$L$4)</f>
        <v>0</v>
      </c>
      <c r="E44" s="15">
        <f>COUNTIFS(base!$Q:$Q,E40,base!$R:$R,controles!$L$4)</f>
        <v>0</v>
      </c>
      <c r="F44" s="15">
        <f>COUNTIFS(base!$Q:$Q,F40,base!$R:$R,controles!$L$4)</f>
        <v>0</v>
      </c>
      <c r="G44" s="15">
        <f>COUNTIFS(base!$Q:$Q,G40,base!$R:$R,controles!$L$4)</f>
        <v>0</v>
      </c>
      <c r="H44" s="15">
        <f>COUNTIFS(base!$Q:$Q,H40,base!$R:$R,controles!$L$4)</f>
        <v>0</v>
      </c>
      <c r="I44" s="15">
        <f>COUNTIFS(base!$Q:$Q,I40,base!$R:$R,controles!$L$4)</f>
        <v>0</v>
      </c>
      <c r="J44" s="15">
        <f>COUNTIFS(base!$Q:$Q,J40,base!$R:$R,controles!$L$4)</f>
        <v>0</v>
      </c>
      <c r="K44" s="15">
        <f>COUNTIFS(base!$Q:$Q,K40,base!$R:$R,controles!$L$4)</f>
        <v>0</v>
      </c>
      <c r="L44" s="15">
        <f>COUNTIFS(base!$Q:$Q,L40,base!$R:$R,controles!$L$4)</f>
        <v>0</v>
      </c>
      <c r="M44" s="15">
        <f>COUNTIFS(base!$Q:$Q,M40,base!$R:$R,controles!$L$4)</f>
        <v>0</v>
      </c>
    </row>
    <row r="45" spans="1:13" x14ac:dyDescent="0.25">
      <c r="A45" s="3"/>
    </row>
    <row r="46" spans="1:13" x14ac:dyDescent="0.25">
      <c r="A46" s="3"/>
    </row>
    <row r="47" spans="1:13" ht="15.75" thickBot="1" x14ac:dyDescent="0.3">
      <c r="A47" s="10" t="s">
        <v>111</v>
      </c>
    </row>
    <row r="48" spans="1:13" ht="16.5" thickTop="1" thickBot="1" x14ac:dyDescent="0.3">
      <c r="A48" s="8" t="s">
        <v>97</v>
      </c>
      <c r="B48" s="14" t="str">
        <f>IF($B$3=1,Tradução!C19,Tradução!D19)</f>
        <v>Valor planos finalizados</v>
      </c>
    </row>
    <row r="49" spans="1:14" ht="16.5" thickTop="1" thickBot="1" x14ac:dyDescent="0.3">
      <c r="A49" s="3" t="s">
        <v>108</v>
      </c>
      <c r="B49" s="16" t="str">
        <f>Tradução!K3</f>
        <v>J</v>
      </c>
      <c r="C49" s="16" t="str">
        <f>Tradução!K4</f>
        <v>F</v>
      </c>
      <c r="D49" s="16" t="str">
        <f>Tradução!K5</f>
        <v>M</v>
      </c>
      <c r="E49" s="16" t="str">
        <f>Tradução!K6</f>
        <v>A</v>
      </c>
      <c r="F49" s="16" t="str">
        <f>Tradução!K7</f>
        <v>M</v>
      </c>
      <c r="G49" s="16" t="str">
        <f>Tradução!K8</f>
        <v>J</v>
      </c>
      <c r="H49" s="16" t="str">
        <f>Tradução!K9</f>
        <v>J</v>
      </c>
      <c r="I49" s="16" t="str">
        <f>Tradução!K10</f>
        <v>A</v>
      </c>
      <c r="J49" s="16" t="str">
        <f>Tradução!K11</f>
        <v>S</v>
      </c>
      <c r="K49" s="16" t="str">
        <f>Tradução!K12</f>
        <v>O</v>
      </c>
      <c r="L49" s="42" t="str">
        <f>Tradução!K13</f>
        <v>N</v>
      </c>
      <c r="M49" s="42" t="str">
        <f>Tradução!K14</f>
        <v>D</v>
      </c>
      <c r="N49" s="42" t="str">
        <f>IF($B$3=1,Tradução!C12,Tradução!D12)</f>
        <v>Total</v>
      </c>
    </row>
    <row r="50" spans="1:14" ht="15.75" thickBot="1" x14ac:dyDescent="0.3">
      <c r="A50" s="3" t="s">
        <v>109</v>
      </c>
      <c r="B50" s="19">
        <f ca="1">SUMIFS(base!$L:$L,base!$O:$O,B40,base!$P:$P,controles!$H$4)</f>
        <v>0</v>
      </c>
      <c r="C50" s="19">
        <f ca="1">SUMIFS(base!$L:$L,base!$O:$O,C40,base!$P:$P,controles!$H$4)</f>
        <v>0</v>
      </c>
      <c r="D50" s="19">
        <f ca="1">SUMIFS(base!$L:$L,base!$O:$O,D40,base!$P:$P,controles!$H$4)</f>
        <v>0</v>
      </c>
      <c r="E50" s="19">
        <f ca="1">SUMIFS(base!$L:$L,base!$O:$O,E40,base!$P:$P,controles!$H$4)</f>
        <v>0</v>
      </c>
      <c r="F50" s="19">
        <f ca="1">SUMIFS(base!$L:$L,base!$O:$O,F40,base!$P:$P,controles!$H$4)</f>
        <v>0</v>
      </c>
      <c r="G50" s="19">
        <f ca="1">SUMIFS(base!$L:$L,base!$O:$O,G40,base!$P:$P,controles!$H$4)</f>
        <v>0</v>
      </c>
      <c r="H50" s="19">
        <f ca="1">SUMIFS(base!$L:$L,base!$O:$O,H40,base!$P:$P,controles!$H$4)</f>
        <v>0</v>
      </c>
      <c r="I50" s="19">
        <f ca="1">SUMIFS(base!$L:$L,base!$O:$O,I40,base!$P:$P,controles!$H$4)</f>
        <v>0</v>
      </c>
      <c r="J50" s="19">
        <f ca="1">SUMIFS(base!$L:$L,base!$O:$O,J40,base!$P:$P,controles!$H$4)</f>
        <v>0</v>
      </c>
      <c r="K50" s="19">
        <f ca="1">SUMIFS(base!$L:$L,base!$O:$O,K40,base!$P:$P,controles!$H$4)</f>
        <v>0</v>
      </c>
      <c r="L50" s="44">
        <f ca="1">SUMIFS(base!$L:$L,base!$O:$O,L40,base!$P:$P,controles!$H$4)</f>
        <v>0</v>
      </c>
      <c r="M50" s="44">
        <f ca="1">SUMIFS(base!$L:$L,base!$O:$O,M40,base!$P:$P,controles!$H$4)</f>
        <v>0</v>
      </c>
      <c r="N50" s="44">
        <f ca="1">SUM(B50:M50)</f>
        <v>0</v>
      </c>
    </row>
    <row r="53" spans="1:14" ht="15.75" thickBot="1" x14ac:dyDescent="0.3">
      <c r="A53" s="10" t="s">
        <v>150</v>
      </c>
    </row>
    <row r="54" spans="1:14" ht="15.75" thickTop="1" x14ac:dyDescent="0.25">
      <c r="A54" s="8" t="s">
        <v>97</v>
      </c>
      <c r="B54" s="14" t="str">
        <f>IF($B$3=1,Tradução!C22,Tradução!D22)</f>
        <v>tutorial</v>
      </c>
    </row>
    <row r="59" spans="1:14" x14ac:dyDescent="0.25">
      <c r="C59" s="4"/>
      <c r="D59" s="4"/>
      <c r="E59" s="4"/>
      <c r="F59" s="4"/>
      <c r="G59" s="4"/>
      <c r="H59" s="4"/>
      <c r="I59" s="4"/>
      <c r="J59" s="4"/>
      <c r="K59" s="4"/>
      <c r="L59" s="45"/>
      <c r="M59" s="45"/>
      <c r="N59" s="45"/>
    </row>
    <row r="60" spans="1:14" x14ac:dyDescent="0.25">
      <c r="C60" s="5"/>
      <c r="D60" s="5"/>
      <c r="E60" s="5"/>
      <c r="F60" s="5"/>
      <c r="G60" s="5"/>
      <c r="H60" s="5"/>
      <c r="I60" s="5"/>
      <c r="J60" s="5"/>
      <c r="K60" s="5"/>
      <c r="L60" s="46"/>
      <c r="M60" s="46"/>
      <c r="N60" s="46"/>
    </row>
  </sheetData>
  <phoneticPr fontId="4" type="noConversion"/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52F41-20A9-4B65-9650-976104AC404F}">
  <sheetPr codeName="Planilha3"/>
  <dimension ref="B4:R13"/>
  <sheetViews>
    <sheetView workbookViewId="0">
      <selection activeCell="F11" sqref="F11"/>
    </sheetView>
  </sheetViews>
  <sheetFormatPr defaultRowHeight="15" x14ac:dyDescent="0.25"/>
  <cols>
    <col min="1" max="1" width="3.140625" style="1" customWidth="1"/>
    <col min="2" max="2" width="20.28515625" style="2" customWidth="1"/>
    <col min="3" max="4" width="27.85546875" style="2" customWidth="1"/>
    <col min="5" max="5" width="16.85546875" style="2" customWidth="1"/>
    <col min="6" max="6" width="16.85546875" style="33" customWidth="1"/>
    <col min="7" max="7" width="16.85546875" style="34" customWidth="1"/>
    <col min="8" max="9" width="13.85546875" style="33" customWidth="1"/>
    <col min="10" max="10" width="16.85546875" style="2" customWidth="1"/>
    <col min="11" max="11" width="14.7109375" style="2" customWidth="1"/>
    <col min="12" max="12" width="12.140625" style="35" customWidth="1"/>
    <col min="13" max="13" width="14.7109375" style="2" customWidth="1"/>
    <col min="14" max="14" width="9.140625" style="77"/>
    <col min="15" max="16" width="9.140625" style="79"/>
    <col min="17" max="18" width="9.140625" style="82"/>
    <col min="19" max="16384" width="9.140625" style="1"/>
  </cols>
  <sheetData>
    <row r="4" spans="2:18" s="2" customFormat="1" ht="19.5" customHeight="1" x14ac:dyDescent="0.25">
      <c r="B4" s="21" t="s">
        <v>0</v>
      </c>
      <c r="C4" s="21" t="s">
        <v>1</v>
      </c>
      <c r="D4" s="21" t="s">
        <v>2</v>
      </c>
      <c r="E4" s="21" t="s">
        <v>3</v>
      </c>
      <c r="F4" s="86" t="s">
        <v>4</v>
      </c>
      <c r="G4" s="87"/>
      <c r="H4" s="87"/>
      <c r="I4" s="88"/>
      <c r="J4" s="21" t="s">
        <v>5</v>
      </c>
      <c r="K4" s="21" t="s">
        <v>14</v>
      </c>
      <c r="L4" s="29" t="s">
        <v>16</v>
      </c>
      <c r="M4" s="22" t="s">
        <v>15</v>
      </c>
      <c r="N4" s="75"/>
      <c r="O4" s="79"/>
      <c r="P4" s="79"/>
      <c r="Q4" s="80"/>
      <c r="R4" s="80"/>
    </row>
    <row r="5" spans="2:18" s="31" customFormat="1" ht="17.25" customHeight="1" x14ac:dyDescent="0.25">
      <c r="B5" s="23" t="s">
        <v>115</v>
      </c>
      <c r="C5" s="23" t="s">
        <v>6</v>
      </c>
      <c r="D5" s="23" t="s">
        <v>7</v>
      </c>
      <c r="E5" s="25" t="s">
        <v>8</v>
      </c>
      <c r="F5" s="26" t="s">
        <v>9</v>
      </c>
      <c r="G5" s="27" t="s">
        <v>10</v>
      </c>
      <c r="H5" s="28" t="s">
        <v>11</v>
      </c>
      <c r="I5" s="26" t="s">
        <v>12</v>
      </c>
      <c r="J5" s="25" t="s">
        <v>13</v>
      </c>
      <c r="K5" s="25" t="s">
        <v>113</v>
      </c>
      <c r="L5" s="30" t="s">
        <v>114</v>
      </c>
      <c r="M5" s="24"/>
      <c r="N5" s="76"/>
      <c r="O5" s="81" t="s">
        <v>135</v>
      </c>
      <c r="P5" s="81"/>
      <c r="Q5" s="81" t="s">
        <v>162</v>
      </c>
      <c r="R5" s="81"/>
    </row>
    <row r="6" spans="2:18" ht="32.25" customHeight="1" x14ac:dyDescent="0.25">
      <c r="B6" s="71"/>
      <c r="C6" s="71"/>
      <c r="D6" s="71"/>
      <c r="E6" s="71"/>
      <c r="F6" s="72"/>
      <c r="G6" s="73"/>
      <c r="H6" s="78" t="str">
        <f>IF(G6="","",F6+G6)</f>
        <v/>
      </c>
      <c r="I6" s="72"/>
      <c r="J6" s="71"/>
      <c r="K6" s="71"/>
      <c r="L6" s="74"/>
      <c r="M6" s="32" t="str">
        <f>IF(F6="","",IF(I6="",IF(controles!$B$3=1,Tradução!$C$13,Tradução!$D$13),IF(controles!$B$3=1,Tradução!$C$14,Tradução!$D$14)))</f>
        <v/>
      </c>
      <c r="O6" s="79" t="str">
        <f>IF(I6="","",MONTH(I6))</f>
        <v/>
      </c>
      <c r="P6" s="79" t="str">
        <f>IF(I6="","",YEAR(I6))</f>
        <v/>
      </c>
      <c r="Q6" s="79" t="str">
        <f>IF(H6="","",IF(I6&lt;&gt;"","",MONTH(H6)))</f>
        <v/>
      </c>
      <c r="R6" s="79" t="str">
        <f>IF(H6="","",IF(I6&lt;&gt;"","",YEAR(H6)))</f>
        <v/>
      </c>
    </row>
    <row r="7" spans="2:18" ht="32.25" customHeight="1" x14ac:dyDescent="0.25">
      <c r="B7" s="71"/>
      <c r="C7" s="71"/>
      <c r="D7" s="71"/>
      <c r="E7" s="71"/>
      <c r="F7" s="72"/>
      <c r="G7" s="73"/>
      <c r="H7" s="78" t="str">
        <f t="shared" ref="H7:H13" si="0">IF(G7="","",F7+G7)</f>
        <v/>
      </c>
      <c r="I7" s="72"/>
      <c r="J7" s="71"/>
      <c r="K7" s="71"/>
      <c r="L7" s="74"/>
      <c r="M7" s="32" t="str">
        <f>IF(F7="","",IF(I7="",IF(controles!$B$3=1,Tradução!$C$13,Tradução!$D$13),IF(controles!$B$3=1,Tradução!$C$14,Tradução!$D$14)))</f>
        <v/>
      </c>
      <c r="O7" s="79" t="str">
        <f t="shared" ref="O7:O13" si="1">IF(I7="","",MONTH(I7))</f>
        <v/>
      </c>
      <c r="P7" s="79" t="str">
        <f t="shared" ref="P7:P13" si="2">IF(I7="","",YEAR(I7))</f>
        <v/>
      </c>
      <c r="Q7" s="79" t="str">
        <f t="shared" ref="Q7:Q13" si="3">IF(H7="","",IF(I7&lt;&gt;"","",MONTH(H7)))</f>
        <v/>
      </c>
      <c r="R7" s="79" t="str">
        <f t="shared" ref="R7:R13" si="4">IF(H7="","",IF(I7&lt;&gt;"","",YEAR(H7)))</f>
        <v/>
      </c>
    </row>
    <row r="8" spans="2:18" ht="32.25" customHeight="1" x14ac:dyDescent="0.25">
      <c r="B8" s="71"/>
      <c r="C8" s="71"/>
      <c r="D8" s="71"/>
      <c r="E8" s="71"/>
      <c r="F8" s="72"/>
      <c r="G8" s="73"/>
      <c r="H8" s="78" t="str">
        <f t="shared" si="0"/>
        <v/>
      </c>
      <c r="I8" s="72"/>
      <c r="J8" s="71"/>
      <c r="K8" s="71"/>
      <c r="L8" s="74"/>
      <c r="M8" s="32" t="str">
        <f>IF(F8="","",IF(I8="",IF(controles!$B$3=1,Tradução!$C$13,Tradução!$D$13),IF(controles!$B$3=1,Tradução!$C$14,Tradução!$D$14)))</f>
        <v/>
      </c>
      <c r="O8" s="79" t="str">
        <f t="shared" si="1"/>
        <v/>
      </c>
      <c r="P8" s="79" t="str">
        <f t="shared" si="2"/>
        <v/>
      </c>
      <c r="Q8" s="79" t="str">
        <f t="shared" si="3"/>
        <v/>
      </c>
      <c r="R8" s="79" t="str">
        <f t="shared" si="4"/>
        <v/>
      </c>
    </row>
    <row r="9" spans="2:18" ht="32.25" customHeight="1" x14ac:dyDescent="0.25">
      <c r="B9" s="71" t="s">
        <v>167</v>
      </c>
      <c r="C9" s="71" t="s">
        <v>168</v>
      </c>
      <c r="D9" s="71" t="s">
        <v>169</v>
      </c>
      <c r="E9" s="71" t="s">
        <v>170</v>
      </c>
      <c r="F9" s="72">
        <v>45292</v>
      </c>
      <c r="G9" s="73">
        <v>15</v>
      </c>
      <c r="H9" s="78">
        <f t="shared" si="0"/>
        <v>45307</v>
      </c>
      <c r="I9" s="78"/>
      <c r="J9" s="71"/>
      <c r="K9" s="71"/>
      <c r="L9" s="74"/>
      <c r="M9" s="32" t="str">
        <f>IF(F9="","",IF(I9="",IF(controles!$B$3=1,Tradução!$C$13,Tradução!$D$13),IF(controles!$B$3=1,Tradução!$C$14,Tradução!$D$14)))</f>
        <v>Aberto</v>
      </c>
      <c r="O9" s="79" t="str">
        <f t="shared" si="1"/>
        <v/>
      </c>
      <c r="P9" s="79" t="str">
        <f t="shared" si="2"/>
        <v/>
      </c>
      <c r="Q9" s="79">
        <f t="shared" si="3"/>
        <v>1</v>
      </c>
      <c r="R9" s="79">
        <f t="shared" si="4"/>
        <v>2024</v>
      </c>
    </row>
    <row r="10" spans="2:18" ht="32.25" customHeight="1" x14ac:dyDescent="0.25">
      <c r="B10" s="71" t="s">
        <v>171</v>
      </c>
      <c r="C10" s="71" t="s">
        <v>168</v>
      </c>
      <c r="D10" s="71" t="s">
        <v>172</v>
      </c>
      <c r="E10" s="71" t="s">
        <v>170</v>
      </c>
      <c r="F10" s="72">
        <v>45301</v>
      </c>
      <c r="G10" s="73">
        <v>15</v>
      </c>
      <c r="H10" s="78">
        <f t="shared" ref="H10" si="5">IF(G10="","",F10+G10)</f>
        <v>45316</v>
      </c>
      <c r="I10" s="78">
        <v>45275</v>
      </c>
      <c r="J10" s="71"/>
      <c r="K10" s="71"/>
      <c r="L10" s="74"/>
      <c r="M10" s="32" t="str">
        <f>IF(F10="","",IF(I10="",IF(controles!$B$3=1,Tradução!$C$13,Tradução!$D$13),IF(controles!$B$3=1,Tradução!$C$14,Tradução!$D$14)))</f>
        <v>Finalizado</v>
      </c>
      <c r="O10" s="79">
        <f t="shared" si="1"/>
        <v>12</v>
      </c>
      <c r="P10" s="79">
        <f t="shared" si="2"/>
        <v>2023</v>
      </c>
      <c r="Q10" s="79" t="str">
        <f t="shared" si="3"/>
        <v/>
      </c>
      <c r="R10" s="79" t="str">
        <f t="shared" si="4"/>
        <v/>
      </c>
    </row>
    <row r="11" spans="2:18" ht="32.25" customHeight="1" x14ac:dyDescent="0.25">
      <c r="B11" s="71" t="s">
        <v>173</v>
      </c>
      <c r="C11" s="71" t="s">
        <v>168</v>
      </c>
      <c r="D11" s="71" t="s">
        <v>174</v>
      </c>
      <c r="E11" s="71" t="s">
        <v>170</v>
      </c>
      <c r="F11" s="72">
        <v>45332</v>
      </c>
      <c r="G11" s="73">
        <v>15</v>
      </c>
      <c r="H11" s="78">
        <f t="shared" ref="H11" si="6">IF(G11="","",F11+G11)</f>
        <v>45347</v>
      </c>
      <c r="I11" s="78">
        <v>44607</v>
      </c>
      <c r="J11" s="71"/>
      <c r="K11" s="71"/>
      <c r="L11" s="74"/>
      <c r="M11" s="32" t="str">
        <f>IF(F11="","",IF(I11="",IF(controles!$B$3=1,Tradução!$C$13,Tradução!$D$13),IF(controles!$B$3=1,Tradução!$C$14,Tradução!$D$14)))</f>
        <v>Finalizado</v>
      </c>
      <c r="O11" s="79">
        <f t="shared" si="1"/>
        <v>2</v>
      </c>
      <c r="P11" s="79">
        <f t="shared" si="2"/>
        <v>2022</v>
      </c>
      <c r="Q11" s="79" t="str">
        <f t="shared" si="3"/>
        <v/>
      </c>
      <c r="R11" s="79" t="str">
        <f t="shared" si="4"/>
        <v/>
      </c>
    </row>
    <row r="12" spans="2:18" ht="32.25" customHeight="1" x14ac:dyDescent="0.25">
      <c r="B12" s="71"/>
      <c r="C12" s="71"/>
      <c r="D12" s="71"/>
      <c r="E12" s="71"/>
      <c r="F12" s="72"/>
      <c r="G12" s="73"/>
      <c r="H12" s="78" t="str">
        <f t="shared" si="0"/>
        <v/>
      </c>
      <c r="I12" s="72"/>
      <c r="J12" s="71"/>
      <c r="K12" s="71"/>
      <c r="L12" s="74"/>
      <c r="M12" s="32" t="str">
        <f>IF(F12="","",IF(I12="",IF(controles!$B$3=1,Tradução!$C$13,Tradução!$D$13),IF(controles!$B$3=1,Tradução!$C$14,Tradução!$D$14)))</f>
        <v/>
      </c>
      <c r="O12" s="79" t="str">
        <f t="shared" si="1"/>
        <v/>
      </c>
      <c r="P12" s="79" t="str">
        <f t="shared" si="2"/>
        <v/>
      </c>
      <c r="Q12" s="79" t="str">
        <f t="shared" si="3"/>
        <v/>
      </c>
      <c r="R12" s="79" t="str">
        <f t="shared" si="4"/>
        <v/>
      </c>
    </row>
    <row r="13" spans="2:18" ht="32.25" customHeight="1" x14ac:dyDescent="0.25">
      <c r="B13" s="71"/>
      <c r="C13" s="71"/>
      <c r="D13" s="71"/>
      <c r="E13" s="71"/>
      <c r="F13" s="72"/>
      <c r="G13" s="73"/>
      <c r="H13" s="78" t="str">
        <f t="shared" si="0"/>
        <v/>
      </c>
      <c r="I13" s="72"/>
      <c r="J13" s="71"/>
      <c r="K13" s="71"/>
      <c r="L13" s="74"/>
      <c r="M13" s="32" t="str">
        <f>IF(F13="","",IF(I13="",IF(controles!$B$3=1,Tradução!$C$13,Tradução!$D$13),IF(controles!$B$3=1,Tradução!$C$14,Tradução!$D$14)))</f>
        <v/>
      </c>
      <c r="O13" s="79" t="str">
        <f t="shared" si="1"/>
        <v/>
      </c>
      <c r="P13" s="79" t="str">
        <f t="shared" si="2"/>
        <v/>
      </c>
      <c r="Q13" s="79" t="str">
        <f t="shared" si="3"/>
        <v/>
      </c>
      <c r="R13" s="79" t="str">
        <f t="shared" si="4"/>
        <v/>
      </c>
    </row>
  </sheetData>
  <sheetProtection algorithmName="SHA-512" hashValue="S6Tx/4I7lpf9ZrCRjd6X1oGo1Q6XVx8IvWKT5O2XxFWqZXx5Fa+w2Kdruy9o0vWFYwKE0j7FqOVxA9WLaX0P+Q==" saltValue="07Cc6i+ikE+9X4BKV6adqQ==" spinCount="100000" sheet="1" objects="1" scenarios="1" autoFilter="0"/>
  <autoFilter ref="B5:M13" xr:uid="{62652F41-20A9-4B65-9650-976104AC404F}"/>
  <mergeCells count="1">
    <mergeCell ref="F4:I4"/>
  </mergeCells>
  <phoneticPr fontId="4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ED691-083E-429A-BC41-B601F76A0C2A}">
  <sheetPr codeName="Planilha5"/>
  <dimension ref="B1:L26"/>
  <sheetViews>
    <sheetView workbookViewId="0">
      <selection activeCell="C4" sqref="C4"/>
    </sheetView>
  </sheetViews>
  <sheetFormatPr defaultRowHeight="15" x14ac:dyDescent="0.25"/>
  <cols>
    <col min="1" max="1" width="3.42578125" style="1" customWidth="1"/>
    <col min="2" max="2" width="9.85546875" style="1" customWidth="1"/>
    <col min="3" max="4" width="46" style="1" customWidth="1"/>
    <col min="5" max="5" width="9.140625" style="1"/>
    <col min="6" max="8" width="14.7109375" style="1" customWidth="1"/>
    <col min="9" max="9" width="2" style="1" customWidth="1"/>
    <col min="10" max="12" width="11.28515625" style="1" customWidth="1"/>
    <col min="13" max="16384" width="9.140625" style="1"/>
  </cols>
  <sheetData>
    <row r="1" spans="2:12" ht="47.25" customHeight="1" x14ac:dyDescent="0.25"/>
    <row r="2" spans="2:12" s="2" customFormat="1" ht="35.25" customHeight="1" x14ac:dyDescent="0.25">
      <c r="B2" s="64" t="s">
        <v>29</v>
      </c>
      <c r="C2" s="64" t="s">
        <v>30</v>
      </c>
      <c r="D2" s="64" t="s">
        <v>94</v>
      </c>
      <c r="F2" s="65" t="s">
        <v>51</v>
      </c>
      <c r="G2" s="65" t="s">
        <v>30</v>
      </c>
      <c r="H2" s="65" t="s">
        <v>31</v>
      </c>
      <c r="J2" s="89" t="s">
        <v>85</v>
      </c>
      <c r="K2" s="89"/>
      <c r="L2" s="1"/>
    </row>
    <row r="3" spans="2:12" s="67" customFormat="1" ht="24" customHeight="1" x14ac:dyDescent="0.25">
      <c r="B3" s="66" t="s">
        <v>32</v>
      </c>
      <c r="C3" s="69" t="s">
        <v>90</v>
      </c>
      <c r="D3" s="69" t="s">
        <v>136</v>
      </c>
      <c r="F3" s="66" t="s">
        <v>52</v>
      </c>
      <c r="G3" s="70" t="s">
        <v>17</v>
      </c>
      <c r="H3" s="70" t="s">
        <v>17</v>
      </c>
      <c r="I3" s="68"/>
      <c r="J3" s="66" t="s">
        <v>68</v>
      </c>
      <c r="K3" s="70" t="s">
        <v>65</v>
      </c>
      <c r="L3" s="1"/>
    </row>
    <row r="4" spans="2:12" s="67" customFormat="1" ht="24" customHeight="1" x14ac:dyDescent="0.25">
      <c r="B4" s="66" t="s">
        <v>33</v>
      </c>
      <c r="C4" s="69" t="s">
        <v>91</v>
      </c>
      <c r="D4" s="69" t="s">
        <v>137</v>
      </c>
      <c r="F4" s="66" t="s">
        <v>53</v>
      </c>
      <c r="G4" s="70" t="s">
        <v>18</v>
      </c>
      <c r="H4" s="70" t="s">
        <v>142</v>
      </c>
      <c r="I4" s="68"/>
      <c r="J4" s="66" t="s">
        <v>69</v>
      </c>
      <c r="K4" s="70" t="s">
        <v>66</v>
      </c>
      <c r="L4" s="1"/>
    </row>
    <row r="5" spans="2:12" s="67" customFormat="1" ht="24" customHeight="1" x14ac:dyDescent="0.25">
      <c r="B5" s="66" t="s">
        <v>34</v>
      </c>
      <c r="C5" s="69" t="s">
        <v>105</v>
      </c>
      <c r="D5" s="69" t="s">
        <v>106</v>
      </c>
      <c r="F5" s="66" t="s">
        <v>54</v>
      </c>
      <c r="G5" s="70" t="s">
        <v>19</v>
      </c>
      <c r="H5" s="70" t="s">
        <v>19</v>
      </c>
      <c r="I5" s="68"/>
      <c r="J5" s="66" t="s">
        <v>70</v>
      </c>
      <c r="K5" s="70" t="s">
        <v>67</v>
      </c>
      <c r="L5" s="1"/>
    </row>
    <row r="6" spans="2:12" s="67" customFormat="1" ht="24" customHeight="1" x14ac:dyDescent="0.25">
      <c r="B6" s="66" t="s">
        <v>35</v>
      </c>
      <c r="C6" s="69" t="s">
        <v>98</v>
      </c>
      <c r="D6" s="69" t="s">
        <v>139</v>
      </c>
      <c r="F6" s="66" t="s">
        <v>55</v>
      </c>
      <c r="G6" s="70" t="s">
        <v>20</v>
      </c>
      <c r="H6" s="70" t="s">
        <v>143</v>
      </c>
      <c r="I6" s="68"/>
      <c r="J6" s="66" t="s">
        <v>71</v>
      </c>
      <c r="K6" s="70" t="s">
        <v>80</v>
      </c>
      <c r="L6" s="1"/>
    </row>
    <row r="7" spans="2:12" s="67" customFormat="1" ht="24" customHeight="1" x14ac:dyDescent="0.25">
      <c r="B7" s="66" t="s">
        <v>36</v>
      </c>
      <c r="C7" s="69" t="s">
        <v>104</v>
      </c>
      <c r="D7" s="69" t="s">
        <v>140</v>
      </c>
      <c r="F7" s="66" t="s">
        <v>56</v>
      </c>
      <c r="G7" s="70" t="s">
        <v>21</v>
      </c>
      <c r="H7" s="70" t="s">
        <v>144</v>
      </c>
      <c r="I7" s="68"/>
      <c r="J7" s="66" t="s">
        <v>72</v>
      </c>
      <c r="K7" s="70" t="s">
        <v>67</v>
      </c>
      <c r="L7" s="1"/>
    </row>
    <row r="8" spans="2:12" s="67" customFormat="1" ht="24" customHeight="1" x14ac:dyDescent="0.25">
      <c r="B8" s="66" t="s">
        <v>37</v>
      </c>
      <c r="C8" s="69" t="s">
        <v>15</v>
      </c>
      <c r="D8" s="69" t="s">
        <v>15</v>
      </c>
      <c r="F8" s="66" t="s">
        <v>57</v>
      </c>
      <c r="G8" s="70" t="s">
        <v>22</v>
      </c>
      <c r="H8" s="70" t="s">
        <v>22</v>
      </c>
      <c r="I8" s="68"/>
      <c r="J8" s="66" t="s">
        <v>73</v>
      </c>
      <c r="K8" s="70" t="s">
        <v>65</v>
      </c>
      <c r="L8" s="1"/>
    </row>
    <row r="9" spans="2:12" s="67" customFormat="1" ht="24" customHeight="1" x14ac:dyDescent="0.25">
      <c r="B9" s="66" t="s">
        <v>38</v>
      </c>
      <c r="C9" s="69" t="s">
        <v>118</v>
      </c>
      <c r="D9" s="69" t="s">
        <v>166</v>
      </c>
      <c r="F9" s="66" t="s">
        <v>58</v>
      </c>
      <c r="G9" s="70" t="s">
        <v>23</v>
      </c>
      <c r="H9" s="70" t="s">
        <v>23</v>
      </c>
      <c r="I9" s="68"/>
      <c r="J9" s="66" t="s">
        <v>74</v>
      </c>
      <c r="K9" s="70" t="s">
        <v>65</v>
      </c>
      <c r="L9" s="1"/>
    </row>
    <row r="10" spans="2:12" s="67" customFormat="1" ht="24" customHeight="1" x14ac:dyDescent="0.25">
      <c r="B10" s="66" t="s">
        <v>39</v>
      </c>
      <c r="C10" s="69" t="s">
        <v>109</v>
      </c>
      <c r="D10" s="69" t="s">
        <v>117</v>
      </c>
      <c r="F10" s="66" t="s">
        <v>59</v>
      </c>
      <c r="G10" s="70" t="s">
        <v>24</v>
      </c>
      <c r="H10" s="70" t="s">
        <v>145</v>
      </c>
      <c r="I10" s="68"/>
      <c r="J10" s="66" t="s">
        <v>75</v>
      </c>
      <c r="K10" s="70" t="s">
        <v>80</v>
      </c>
      <c r="L10" s="1"/>
    </row>
    <row r="11" spans="2:12" s="67" customFormat="1" ht="24" customHeight="1" x14ac:dyDescent="0.25">
      <c r="B11" s="66" t="s">
        <v>40</v>
      </c>
      <c r="C11" s="69" t="s">
        <v>116</v>
      </c>
      <c r="D11" s="69" t="s">
        <v>138</v>
      </c>
      <c r="F11" s="66" t="s">
        <v>60</v>
      </c>
      <c r="G11" s="70" t="s">
        <v>25</v>
      </c>
      <c r="H11" s="70" t="s">
        <v>146</v>
      </c>
      <c r="I11" s="68"/>
      <c r="J11" s="66" t="s">
        <v>76</v>
      </c>
      <c r="K11" s="70" t="s">
        <v>81</v>
      </c>
      <c r="L11" s="1"/>
    </row>
    <row r="12" spans="2:12" s="67" customFormat="1" ht="24" customHeight="1" x14ac:dyDescent="0.25">
      <c r="B12" s="66" t="s">
        <v>41</v>
      </c>
      <c r="C12" s="69" t="s">
        <v>119</v>
      </c>
      <c r="D12" s="69" t="s">
        <v>119</v>
      </c>
      <c r="F12" s="66" t="s">
        <v>61</v>
      </c>
      <c r="G12" s="70" t="s">
        <v>26</v>
      </c>
      <c r="H12" s="70" t="s">
        <v>147</v>
      </c>
      <c r="I12" s="68"/>
      <c r="J12" s="66" t="s">
        <v>77</v>
      </c>
      <c r="K12" s="70" t="s">
        <v>82</v>
      </c>
      <c r="L12" s="1"/>
    </row>
    <row r="13" spans="2:12" s="67" customFormat="1" ht="24" customHeight="1" x14ac:dyDescent="0.25">
      <c r="B13" s="66" t="s">
        <v>42</v>
      </c>
      <c r="C13" s="69" t="s">
        <v>120</v>
      </c>
      <c r="D13" s="69" t="s">
        <v>122</v>
      </c>
      <c r="F13" s="66" t="s">
        <v>62</v>
      </c>
      <c r="G13" s="70" t="s">
        <v>27</v>
      </c>
      <c r="H13" s="70" t="s">
        <v>27</v>
      </c>
      <c r="I13" s="68"/>
      <c r="J13" s="66" t="s">
        <v>78</v>
      </c>
      <c r="K13" s="70" t="s">
        <v>83</v>
      </c>
      <c r="L13" s="1"/>
    </row>
    <row r="14" spans="2:12" s="67" customFormat="1" ht="24" customHeight="1" x14ac:dyDescent="0.25">
      <c r="B14" s="66" t="s">
        <v>43</v>
      </c>
      <c r="C14" s="69" t="s">
        <v>121</v>
      </c>
      <c r="D14" s="69" t="s">
        <v>117</v>
      </c>
      <c r="F14" s="66" t="s">
        <v>63</v>
      </c>
      <c r="G14" s="70" t="s">
        <v>28</v>
      </c>
      <c r="H14" s="70" t="s">
        <v>148</v>
      </c>
      <c r="I14" s="68"/>
      <c r="J14" s="66" t="s">
        <v>79</v>
      </c>
      <c r="K14" s="70" t="s">
        <v>84</v>
      </c>
      <c r="L14" s="1"/>
    </row>
    <row r="15" spans="2:12" s="67" customFormat="1" ht="24" customHeight="1" x14ac:dyDescent="0.25">
      <c r="B15" s="66" t="s">
        <v>44</v>
      </c>
      <c r="C15" s="69" t="s">
        <v>123</v>
      </c>
      <c r="D15" s="69" t="s">
        <v>123</v>
      </c>
      <c r="F15" s="66" t="s">
        <v>63</v>
      </c>
      <c r="G15" s="70" t="s">
        <v>154</v>
      </c>
      <c r="H15" s="70" t="s">
        <v>155</v>
      </c>
      <c r="L15" s="1"/>
    </row>
    <row r="16" spans="2:12" s="67" customFormat="1" ht="24" customHeight="1" x14ac:dyDescent="0.25">
      <c r="B16" s="66" t="s">
        <v>45</v>
      </c>
      <c r="C16" s="69" t="s">
        <v>124</v>
      </c>
      <c r="D16" s="69" t="s">
        <v>125</v>
      </c>
    </row>
    <row r="17" spans="2:4" s="67" customFormat="1" ht="24" customHeight="1" x14ac:dyDescent="0.25">
      <c r="B17" s="66" t="s">
        <v>46</v>
      </c>
      <c r="C17" s="69" t="s">
        <v>126</v>
      </c>
      <c r="D17" s="69" t="s">
        <v>127</v>
      </c>
    </row>
    <row r="18" spans="2:4" s="67" customFormat="1" ht="24" customHeight="1" x14ac:dyDescent="0.25">
      <c r="B18" s="66" t="s">
        <v>47</v>
      </c>
      <c r="C18" s="69" t="s">
        <v>129</v>
      </c>
      <c r="D18" s="69" t="s">
        <v>129</v>
      </c>
    </row>
    <row r="19" spans="2:4" s="67" customFormat="1" ht="24" customHeight="1" x14ac:dyDescent="0.25">
      <c r="B19" s="66" t="s">
        <v>48</v>
      </c>
      <c r="C19" s="69" t="s">
        <v>112</v>
      </c>
      <c r="D19" s="69" t="s">
        <v>141</v>
      </c>
    </row>
    <row r="20" spans="2:4" s="67" customFormat="1" ht="24" customHeight="1" x14ac:dyDescent="0.25">
      <c r="B20" s="66" t="s">
        <v>49</v>
      </c>
      <c r="C20" s="69" t="s">
        <v>158</v>
      </c>
      <c r="D20" s="69" t="s">
        <v>159</v>
      </c>
    </row>
    <row r="21" spans="2:4" s="67" customFormat="1" ht="24" customHeight="1" x14ac:dyDescent="0.25">
      <c r="B21" s="66" t="s">
        <v>50</v>
      </c>
      <c r="C21" s="69" t="s">
        <v>160</v>
      </c>
      <c r="D21" s="69" t="s">
        <v>161</v>
      </c>
    </row>
    <row r="22" spans="2:4" ht="24" customHeight="1" x14ac:dyDescent="0.25">
      <c r="B22" s="66" t="s">
        <v>149</v>
      </c>
      <c r="C22" s="69" t="s">
        <v>151</v>
      </c>
      <c r="D22" s="69" t="s">
        <v>151</v>
      </c>
    </row>
    <row r="24" spans="2:4" ht="24" customHeight="1" x14ac:dyDescent="0.25"/>
    <row r="25" spans="2:4" ht="24" customHeight="1" x14ac:dyDescent="0.25"/>
    <row r="26" spans="2:4" ht="24" customHeight="1" x14ac:dyDescent="0.25"/>
  </sheetData>
  <sheetProtection algorithmName="SHA-512" hashValue="yV8BXK+3LKq3Y5F4Hey/jq6vD2LvZHIs1y3p7hE/Wx0Tw3KHDd6ekBy2PtzcN8LC1RU5TKZIiufhQIwXTAb+fA==" saltValue="YTyFwfLX8+hfsOCfAARmZg==" spinCount="100000" sheet="1" objects="1" scenarios="1"/>
  <mergeCells count="1">
    <mergeCell ref="J2:K2"/>
  </mergeCells>
  <phoneticPr fontId="4" type="noConversion"/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86D2-E2CB-4994-AB78-6BA448B4C9DC}">
  <sheetPr codeName="Planilha6"/>
  <dimension ref="D10"/>
  <sheetViews>
    <sheetView workbookViewId="0">
      <selection activeCell="W10" sqref="W10"/>
    </sheetView>
  </sheetViews>
  <sheetFormatPr defaultRowHeight="15" x14ac:dyDescent="0.25"/>
  <cols>
    <col min="1" max="16384" width="9.140625" style="59"/>
  </cols>
  <sheetData>
    <row r="10" spans="4:4" x14ac:dyDescent="0.25">
      <c r="D10" s="58"/>
    </row>
  </sheetData>
  <sheetProtection algorithmName="SHA-512" hashValue="rAlsce+F2JLIkE3Iog8yKH/cTbfb8n4SRjsWOYyJMY6r4lpL0pofsL8JNcAgrijl4c9X11l60BpSeuNrd/6Mug==" saltValue="AS9SOj1qCjaRfQvbHxjhqg==" spinCount="100000" sheet="1" objects="1" scenarios="1"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Tutorial</vt:lpstr>
      <vt:lpstr>Index</vt:lpstr>
      <vt:lpstr>Dashboard</vt:lpstr>
      <vt:lpstr>base</vt:lpstr>
      <vt:lpstr>Tradução</vt:lpstr>
      <vt:lpstr>AJUDA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Zé Planilha</dc:creator>
  <cp:lastModifiedBy>Matheus Soares</cp:lastModifiedBy>
  <dcterms:created xsi:type="dcterms:W3CDTF">2015-06-05T18:19:34Z</dcterms:created>
  <dcterms:modified xsi:type="dcterms:W3CDTF">2024-02-01T13:55:23Z</dcterms:modified>
</cp:coreProperties>
</file>